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tables/table2.xml" ContentType="application/vnd.openxmlformats-officedocument.spreadsheetml.table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15.xml" ContentType="application/vnd.openxmlformats-officedocument.drawing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tables/table3.xml" ContentType="application/vnd.openxmlformats-officedocument.spreadsheetml.table+xml"/>
  <Override PartName="/xl/worksheets/sheet14.xml" ContentType="application/vnd.openxmlformats-officedocument.spreadsheetml.worksheet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comments7.xml" ContentType="application/vnd.openxmlformats-officedocument.spreadsheetml.comments+xml"/>
  <Default Extension="emf" ContentType="image/x-emf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3740" tabRatio="907" activeTab="2"/>
  </bookViews>
  <sheets>
    <sheet name="Складская" sheetId="52" r:id="rId1"/>
    <sheet name="Столы на ДСП опорах" sheetId="13" r:id="rId2"/>
    <sheet name="Столы на П-обр. 60х30" sheetId="29" r:id="rId3"/>
    <sheet name="Столы на А обр. 60х30" sheetId="18" r:id="rId4"/>
    <sheet name="Столы на О обр. 60х30" sheetId="33" r:id="rId5"/>
    <sheet name="Столы на П-обр. 40х40" sheetId="30" r:id="rId6"/>
    <sheet name="Столы на А обр. 40х40" sheetId="31" r:id="rId7"/>
    <sheet name="Столы на О-обр. 40х40" sheetId="32" r:id="rId8"/>
    <sheet name="Шкафы" sheetId="27" r:id="rId9"/>
    <sheet name="Тумбы" sheetId="26" r:id="rId10"/>
    <sheet name="Переговорные столы" sheetId="23" r:id="rId11"/>
    <sheet name="миникухни" sheetId="24" r:id="rId12"/>
    <sheet name="Экраны+Аксессуары" sheetId="35" r:id="rId13"/>
    <sheet name="Комп--щие Bench-систем" sheetId="25" state="hidden" r:id="rId14"/>
    <sheet name="Цвет мет. опор" sheetId="37" state="hidden" r:id="rId15"/>
    <sheet name="Цвет столешницы" sheetId="38" state="hidden" r:id="rId16"/>
    <sheet name="Цвет лючка" sheetId="39" state="hidden" r:id="rId17"/>
    <sheet name="Цвет ткани" sheetId="40" state="hidden" r:id="rId18"/>
    <sheet name="Цвет корпуса шкафа" sheetId="41" state="hidden" r:id="rId19"/>
    <sheet name="Цвет стекла" sheetId="42" state="hidden" r:id="rId20"/>
    <sheet name="Столешницы" sheetId="50" state="hidden" r:id="rId21"/>
    <sheet name="Лист3" sheetId="49" state="hidden" r:id="rId22"/>
  </sheets>
  <externalReferences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20" hidden="1">Столешницы!$C$1:$C$52</definedName>
    <definedName name="_xlnm._FilterDatabase" localSheetId="8" hidden="1">Шкафы!$B$5:$G$35</definedName>
    <definedName name="Антрацит" localSheetId="14">'Столы на П-обр. 60х30'!$J$5</definedName>
    <definedName name="Антрацит" localSheetId="19">Шкафы!$J$5</definedName>
    <definedName name="курс1" localSheetId="0">#REF!</definedName>
    <definedName name="курс1">#REF!</definedName>
    <definedName name="курс2" localSheetId="0">#REF!</definedName>
    <definedName name="курс2">#REF!</definedName>
    <definedName name="_xlnm.Print_Area" localSheetId="13">'Комп--щие Bench-систем'!$B$1:$G$133</definedName>
    <definedName name="_xlnm.Print_Area" localSheetId="11">миникухни!$B$1:$G$6</definedName>
    <definedName name="_xlnm.Print_Area" localSheetId="10">'Переговорные столы'!$B$1:$G$24</definedName>
    <definedName name="_xlnm.Print_Area" localSheetId="0">Складская!$A$100:$G$176</definedName>
    <definedName name="_xlnm.Print_Area" localSheetId="20">Столешницы!$A$1:$E$52</definedName>
    <definedName name="_xlnm.Print_Area" localSheetId="6">'Столы на А обр. 40х40'!$A$1:$G$177</definedName>
    <definedName name="_xlnm.Print_Area" localSheetId="3">'Столы на А обр. 60х30'!$B$1:$G$191</definedName>
    <definedName name="_xlnm.Print_Area" localSheetId="1">'Столы на ДСП опорах'!$B$1:$F$46</definedName>
    <definedName name="_xlnm.Print_Area" localSheetId="4">'Столы на О обр. 60х30'!$B$1:$G$198</definedName>
    <definedName name="_xlnm.Print_Area" localSheetId="7">'Столы на О-обр. 40х40'!$B$1:$G$183</definedName>
    <definedName name="_xlnm.Print_Area" localSheetId="5">'Столы на П-обр. 40х40'!$B$1:$G$183</definedName>
    <definedName name="_xlnm.Print_Area" localSheetId="2">'Столы на П-обр. 60х30'!$B$1:$H$200</definedName>
    <definedName name="_xlnm.Print_Area" localSheetId="9">Тумбы!$B$1:$G$38</definedName>
    <definedName name="_xlnm.Print_Area" localSheetId="8">Шкафы!$B$1:$G$65</definedName>
    <definedName name="_xlnm.Print_Area" localSheetId="12">'Экраны+Аксессуары'!$A$1:$H$102</definedName>
    <definedName name="_xlnm.Print_Area">[1]Req!$A$1:$V$49</definedName>
    <definedName name="Скидка" localSheetId="0">#REF!</definedName>
    <definedName name="Скидка">#REF!</definedName>
    <definedName name="труд2" localSheetId="0">[2]MEGAPOLIS!#REF!</definedName>
    <definedName name="труд2">[3]MEGAPOLIS!#REF!</definedName>
    <definedName name="труд3" localSheetId="0">[2]MEGAPOLIS!#REF!</definedName>
    <definedName name="труд3">[3]MEGAPOLIS!#REF!</definedName>
  </definedNames>
  <calcPr calcId="125725"/>
</workbook>
</file>

<file path=xl/calcChain.xml><?xml version="1.0" encoding="utf-8"?>
<calcChain xmlns="http://schemas.openxmlformats.org/spreadsheetml/2006/main">
  <c r="G46" i="29"/>
  <c r="B46"/>
  <c r="G42"/>
  <c r="G11"/>
  <c r="G12"/>
  <c r="G13"/>
  <c r="B15" i="35"/>
  <c r="F101"/>
  <c r="B5" i="23"/>
  <c r="B27" i="26"/>
  <c r="B39" l="1"/>
  <c r="B37"/>
  <c r="G1" i="35" l="1"/>
  <c r="F1" i="24"/>
  <c r="F1" i="23"/>
  <c r="F1" i="26"/>
  <c r="F1" i="27"/>
  <c r="F1" i="32"/>
  <c r="F1" i="31"/>
  <c r="F1" i="30"/>
  <c r="F1" i="33"/>
  <c r="F1" i="18"/>
  <c r="F1" i="29"/>
  <c r="F1" i="13"/>
  <c r="F178" i="52"/>
  <c r="G168"/>
  <c r="G167"/>
  <c r="G166"/>
  <c r="G165"/>
  <c r="G164"/>
  <c r="G163"/>
  <c r="G159"/>
  <c r="G154"/>
  <c r="G149"/>
  <c r="G148"/>
  <c r="G144"/>
  <c r="G143"/>
  <c r="G142"/>
  <c r="G138"/>
  <c r="G137"/>
  <c r="G136"/>
  <c r="G132"/>
  <c r="G131"/>
  <c r="G130"/>
  <c r="G129"/>
  <c r="G128"/>
  <c r="G127"/>
  <c r="G122"/>
  <c r="G121"/>
  <c r="G120"/>
  <c r="G116"/>
  <c r="G115"/>
  <c r="G114"/>
  <c r="G110"/>
  <c r="G109"/>
  <c r="G108"/>
  <c r="G107"/>
  <c r="G106"/>
  <c r="G105"/>
  <c r="B36" i="27" l="1"/>
  <c r="B37"/>
  <c r="B38"/>
  <c r="B39"/>
  <c r="B40"/>
  <c r="B41"/>
  <c r="B42"/>
  <c r="B43"/>
  <c r="G12" i="35" l="1"/>
  <c r="B33" i="26"/>
  <c r="B34"/>
  <c r="B19" l="1"/>
  <c r="B18"/>
  <c r="B51" i="33" l="1"/>
  <c r="B49"/>
  <c r="B47"/>
  <c r="B45"/>
  <c r="B43"/>
  <c r="B41"/>
  <c r="B39"/>
  <c r="B37"/>
  <c r="B35"/>
  <c r="B33"/>
  <c r="B31"/>
  <c r="B29"/>
  <c r="B27"/>
  <c r="B25"/>
  <c r="B24"/>
  <c r="B53" i="29"/>
  <c r="B33" i="18"/>
  <c r="B35"/>
  <c r="B37"/>
  <c r="B39"/>
  <c r="B41"/>
  <c r="B43"/>
  <c r="B45"/>
  <c r="B47"/>
  <c r="B49"/>
  <c r="B51"/>
  <c r="B53"/>
  <c r="B31"/>
  <c r="B29"/>
  <c r="B27"/>
  <c r="B25"/>
  <c r="B23"/>
  <c r="B22"/>
  <c r="B51" i="29"/>
  <c r="B49"/>
  <c r="B47"/>
  <c r="B45"/>
  <c r="B43"/>
  <c r="B41"/>
  <c r="B39"/>
  <c r="B37"/>
  <c r="B35"/>
  <c r="B33"/>
  <c r="B31"/>
  <c r="B11" i="23" l="1"/>
  <c r="B29" i="29"/>
  <c r="B27"/>
  <c r="B25"/>
  <c r="B23"/>
  <c r="B46" i="13"/>
  <c r="B44"/>
  <c r="B42"/>
  <c r="B40"/>
  <c r="B38"/>
  <c r="B36"/>
  <c r="B33" l="1"/>
  <c r="B32"/>
  <c r="B30"/>
  <c r="B28"/>
  <c r="B26"/>
  <c r="B24"/>
  <c r="B21"/>
  <c r="B12" i="29" l="1"/>
  <c r="B12" i="18"/>
  <c r="G16" i="35" l="1"/>
  <c r="G13"/>
  <c r="G14"/>
  <c r="G15"/>
  <c r="B45" i="27"/>
  <c r="F45" i="25" l="1"/>
  <c r="B38" i="26"/>
  <c r="B32"/>
  <c r="B6" i="27"/>
  <c r="B35" i="26"/>
  <c r="B12"/>
  <c r="N116" i="25"/>
  <c r="N111"/>
  <c r="N107"/>
  <c r="N114"/>
  <c r="N113"/>
  <c r="N112"/>
  <c r="N110"/>
  <c r="N109"/>
  <c r="N108"/>
  <c r="N98"/>
  <c r="N93"/>
  <c r="N88"/>
  <c r="N87"/>
  <c r="B77" i="35" l="1"/>
  <c r="G39"/>
  <c r="G40"/>
  <c r="G41"/>
  <c r="G42"/>
  <c r="G34"/>
  <c r="G35"/>
  <c r="G33"/>
  <c r="G29"/>
  <c r="G30"/>
  <c r="G28"/>
  <c r="G22"/>
  <c r="G23"/>
  <c r="G24"/>
  <c r="G25"/>
  <c r="G21"/>
  <c r="E18" i="25" l="1"/>
  <c r="E7"/>
  <c r="H6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"/>
  <c r="I7"/>
  <c r="I8"/>
  <c r="I5"/>
  <c r="H5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N96"/>
  <c r="N124"/>
  <c r="N122"/>
  <c r="N118"/>
  <c r="N115"/>
  <c r="N106"/>
  <c r="N105"/>
  <c r="N104"/>
  <c r="N103"/>
  <c r="N102"/>
  <c r="N101"/>
  <c r="N100"/>
  <c r="N99"/>
  <c r="N97"/>
  <c r="N95"/>
  <c r="N94"/>
  <c r="N92"/>
  <c r="N91"/>
  <c r="N90"/>
  <c r="N89"/>
  <c r="N86"/>
  <c r="N85"/>
  <c r="N84"/>
  <c r="N83"/>
  <c r="N80"/>
  <c r="N79"/>
  <c r="N78"/>
  <c r="N77"/>
  <c r="N76"/>
  <c r="G70" l="1"/>
  <c r="G68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7"/>
  <c r="G69"/>
  <c r="G71"/>
  <c r="G5"/>
  <c r="A139" i="50" l="1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B25" i="27" l="1"/>
  <c r="B18"/>
  <c r="B49" l="1"/>
  <c r="B50"/>
  <c r="B51"/>
  <c r="B52"/>
  <c r="B53"/>
  <c r="B54"/>
  <c r="B55"/>
  <c r="B47"/>
  <c r="B48"/>
  <c r="B46"/>
  <c r="B87" i="35"/>
  <c r="B88"/>
  <c r="B89"/>
  <c r="B90"/>
  <c r="B74"/>
  <c r="B75"/>
  <c r="B76"/>
  <c r="B73"/>
  <c r="B38" l="1"/>
  <c r="B81"/>
  <c r="B82"/>
  <c r="B83"/>
  <c r="B84"/>
  <c r="B80"/>
  <c r="B67"/>
  <c r="B68"/>
  <c r="B69"/>
  <c r="B70"/>
  <c r="B66"/>
  <c r="B63"/>
  <c r="B62"/>
  <c r="B60"/>
  <c r="B61"/>
  <c r="B59"/>
  <c r="B53"/>
  <c r="B54"/>
  <c r="B55"/>
  <c r="B56"/>
  <c r="B52"/>
  <c r="B34"/>
  <c r="B35"/>
  <c r="B33"/>
  <c r="B22"/>
  <c r="B23"/>
  <c r="B24"/>
  <c r="B25"/>
  <c r="B21"/>
  <c r="B12"/>
  <c r="B49"/>
  <c r="B46"/>
  <c r="B47"/>
  <c r="B48"/>
  <c r="B45"/>
  <c r="B42"/>
  <c r="B39"/>
  <c r="B40"/>
  <c r="B41"/>
  <c r="B29"/>
  <c r="B30"/>
  <c r="B28"/>
  <c r="B16"/>
  <c r="B13"/>
  <c r="B14"/>
  <c r="B8" i="27"/>
  <c r="B22" i="26" l="1"/>
  <c r="B21"/>
  <c r="B20"/>
  <c r="B79" i="31" l="1"/>
  <c r="B6" i="24" l="1"/>
  <c r="B5" i="26"/>
  <c r="B26" l="1"/>
  <c r="B36" l="1"/>
  <c r="B25"/>
  <c r="B31"/>
  <c r="B30" l="1"/>
  <c r="B29"/>
  <c r="B28"/>
  <c r="B23" l="1"/>
  <c r="B24" l="1"/>
  <c r="B19" i="27" l="1"/>
  <c r="B9" i="23" l="1"/>
  <c r="B10"/>
  <c r="B95" i="33" l="1"/>
  <c r="B11" i="18" l="1"/>
  <c r="B10"/>
  <c r="B9"/>
  <c r="B8"/>
  <c r="B7"/>
  <c r="B19" i="23" l="1"/>
  <c r="B44" i="27"/>
  <c r="B65" i="18"/>
  <c r="B61"/>
  <c r="B57"/>
  <c r="B48" i="31" l="1"/>
  <c r="B44"/>
  <c r="B40"/>
  <c r="B55" i="33"/>
  <c r="B59"/>
  <c r="B40" i="32"/>
  <c r="B44"/>
  <c r="B57" i="29"/>
  <c r="B61"/>
  <c r="B44" i="30"/>
  <c r="B40"/>
  <c r="B65" i="29"/>
  <c r="B63" i="33"/>
  <c r="B48" i="32"/>
  <c r="B48" i="30"/>
  <c r="B35" i="27"/>
  <c r="B7" l="1"/>
  <c r="B7" i="13"/>
  <c r="B8"/>
  <c r="B9"/>
  <c r="B10"/>
  <c r="B11"/>
  <c r="B12"/>
  <c r="B13"/>
  <c r="B14"/>
  <c r="B15"/>
  <c r="B16"/>
  <c r="B17"/>
  <c r="B18"/>
  <c r="B19"/>
  <c r="B20"/>
  <c r="B22"/>
  <c r="B23"/>
  <c r="B25"/>
  <c r="B27"/>
  <c r="B29"/>
  <c r="B31"/>
  <c r="B34"/>
  <c r="B35"/>
  <c r="B37"/>
  <c r="B39"/>
  <c r="B41"/>
  <c r="B43"/>
  <c r="B45"/>
  <c r="B6"/>
  <c r="B6" i="26"/>
  <c r="B7"/>
  <c r="B8"/>
  <c r="B9"/>
  <c r="B10"/>
  <c r="B11"/>
  <c r="B13"/>
  <c r="B14"/>
  <c r="B15"/>
  <c r="B16"/>
  <c r="B17"/>
  <c r="G67" i="35"/>
  <c r="G68"/>
  <c r="G69"/>
  <c r="G70"/>
  <c r="G66"/>
  <c r="G60"/>
  <c r="G61"/>
  <c r="G62"/>
  <c r="G63"/>
  <c r="G59"/>
  <c r="G56"/>
  <c r="G53"/>
  <c r="G54"/>
  <c r="G55"/>
  <c r="G52"/>
  <c r="G46"/>
  <c r="G47"/>
  <c r="G48"/>
  <c r="G49"/>
  <c r="G45"/>
  <c r="G38"/>
  <c r="B6" i="31" l="1"/>
  <c r="B11" l="1"/>
  <c r="B94" i="33" l="1"/>
  <c r="B79" i="32"/>
  <c r="B96" i="29"/>
  <c r="B79" i="30"/>
  <c r="B174"/>
  <c r="B173"/>
  <c r="B172"/>
  <c r="B171"/>
  <c r="B191" i="29"/>
  <c r="B190"/>
  <c r="B189"/>
  <c r="B188"/>
  <c r="B174" i="32"/>
  <c r="B173"/>
  <c r="B172"/>
  <c r="B171"/>
  <c r="B189" i="33"/>
  <c r="B188"/>
  <c r="B187"/>
  <c r="B186"/>
  <c r="B168" i="31"/>
  <c r="B167"/>
  <c r="B166"/>
  <c r="B165"/>
  <c r="G134" i="25" l="1"/>
  <c r="B179" i="18"/>
  <c r="G137" i="25" l="1"/>
  <c r="G136"/>
  <c r="G135"/>
  <c r="B182" i="18"/>
  <c r="B181"/>
  <c r="B180"/>
  <c r="B34" i="33" l="1"/>
  <c r="B157" i="30" l="1"/>
  <c r="B158"/>
  <c r="B159"/>
  <c r="B160"/>
  <c r="B161"/>
  <c r="B162"/>
  <c r="B163"/>
  <c r="B164"/>
  <c r="B165"/>
  <c r="B166"/>
  <c r="B167"/>
  <c r="B168"/>
  <c r="B169"/>
  <c r="B170"/>
  <c r="B156"/>
  <c r="B174" i="29"/>
  <c r="B175"/>
  <c r="B176"/>
  <c r="B177"/>
  <c r="B178"/>
  <c r="B179"/>
  <c r="B180"/>
  <c r="B181"/>
  <c r="B182"/>
  <c r="B183"/>
  <c r="B184"/>
  <c r="B185"/>
  <c r="B186"/>
  <c r="B187"/>
  <c r="B173"/>
  <c r="B157" i="32"/>
  <c r="B158"/>
  <c r="B159"/>
  <c r="B160"/>
  <c r="B161"/>
  <c r="B162"/>
  <c r="B163"/>
  <c r="B164"/>
  <c r="B165"/>
  <c r="B166"/>
  <c r="B167"/>
  <c r="B168"/>
  <c r="B169"/>
  <c r="B170"/>
  <c r="B156"/>
  <c r="B172" i="33"/>
  <c r="B173"/>
  <c r="B174"/>
  <c r="B175"/>
  <c r="B176"/>
  <c r="B177"/>
  <c r="B178"/>
  <c r="B179"/>
  <c r="B180"/>
  <c r="B181"/>
  <c r="B182"/>
  <c r="B183"/>
  <c r="B184"/>
  <c r="B185"/>
  <c r="B171"/>
  <c r="B165" i="18"/>
  <c r="B166"/>
  <c r="B167"/>
  <c r="B168"/>
  <c r="B169"/>
  <c r="B170"/>
  <c r="B171"/>
  <c r="B172"/>
  <c r="B173"/>
  <c r="B174"/>
  <c r="B175"/>
  <c r="B176"/>
  <c r="B177"/>
  <c r="B178"/>
  <c r="B164"/>
  <c r="B164" i="31"/>
  <c r="B163"/>
  <c r="B162"/>
  <c r="B161"/>
  <c r="B160"/>
  <c r="B159"/>
  <c r="B158"/>
  <c r="B157"/>
  <c r="B156"/>
  <c r="B155"/>
  <c r="B154"/>
  <c r="B153"/>
  <c r="B152"/>
  <c r="B151"/>
  <c r="B150"/>
  <c r="F1" i="25"/>
  <c r="B8" i="23"/>
  <c r="B6"/>
  <c r="B7"/>
  <c r="B24"/>
  <c r="B23"/>
  <c r="B22"/>
  <c r="B21"/>
  <c r="B20"/>
  <c r="B16"/>
  <c r="B17"/>
  <c r="B18"/>
  <c r="B15"/>
  <c r="B12"/>
  <c r="B14"/>
  <c r="B32" i="27" l="1"/>
  <c r="B31"/>
  <c r="B27"/>
  <c r="B22"/>
  <c r="B9"/>
  <c r="B10"/>
  <c r="B11"/>
  <c r="B12"/>
  <c r="B13"/>
  <c r="B14"/>
  <c r="B15"/>
  <c r="B16"/>
  <c r="B17"/>
  <c r="B20"/>
  <c r="B21"/>
  <c r="B23"/>
  <c r="B24"/>
  <c r="B26"/>
  <c r="B28"/>
  <c r="B29"/>
  <c r="B30"/>
  <c r="B33"/>
  <c r="B34"/>
  <c r="B13" i="18"/>
  <c r="B14"/>
  <c r="B15"/>
  <c r="B16"/>
  <c r="B17"/>
  <c r="B18"/>
  <c r="B19"/>
  <c r="B20"/>
  <c r="B21"/>
  <c r="B24"/>
  <c r="B26"/>
  <c r="B28"/>
  <c r="B30"/>
  <c r="B32"/>
  <c r="B34"/>
  <c r="B36"/>
  <c r="B38"/>
  <c r="B40"/>
  <c r="B42"/>
  <c r="B44"/>
  <c r="B46"/>
  <c r="B48"/>
  <c r="B50"/>
  <c r="B52"/>
  <c r="B54"/>
  <c r="B55"/>
  <c r="B56"/>
  <c r="B58"/>
  <c r="B59"/>
  <c r="B60"/>
  <c r="B62"/>
  <c r="B63"/>
  <c r="B64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7" i="31"/>
  <c r="B8"/>
  <c r="B9"/>
  <c r="B10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1"/>
  <c r="B42"/>
  <c r="B43"/>
  <c r="B45"/>
  <c r="B46"/>
  <c r="B47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8" i="33"/>
  <c r="B9"/>
  <c r="B10"/>
  <c r="B11"/>
  <c r="B12"/>
  <c r="B13"/>
  <c r="B14"/>
  <c r="B15"/>
  <c r="B16"/>
  <c r="B17"/>
  <c r="B18"/>
  <c r="B19"/>
  <c r="B20"/>
  <c r="B21"/>
  <c r="B22"/>
  <c r="B23"/>
  <c r="B26"/>
  <c r="B28"/>
  <c r="B30"/>
  <c r="B32"/>
  <c r="B36"/>
  <c r="B38"/>
  <c r="B40"/>
  <c r="B42"/>
  <c r="B44"/>
  <c r="B46"/>
  <c r="B48"/>
  <c r="B50"/>
  <c r="B52"/>
  <c r="B53"/>
  <c r="B54"/>
  <c r="B56"/>
  <c r="B57"/>
  <c r="B58"/>
  <c r="B60"/>
  <c r="B61"/>
  <c r="B62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7"/>
  <c r="B6" i="30" l="1"/>
  <c r="B7" i="32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1"/>
  <c r="B42"/>
  <c r="B43"/>
  <c r="B45"/>
  <c r="B46"/>
  <c r="B47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6"/>
  <c r="B137" i="29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36"/>
  <c r="B15"/>
  <c r="B16"/>
  <c r="B17"/>
  <c r="B18"/>
  <c r="B19"/>
  <c r="B20"/>
  <c r="B21"/>
  <c r="B22"/>
  <c r="B24"/>
  <c r="B26"/>
  <c r="B28"/>
  <c r="B30"/>
  <c r="B32"/>
  <c r="B34"/>
  <c r="B36"/>
  <c r="B38"/>
  <c r="B40"/>
  <c r="B42"/>
  <c r="B44"/>
  <c r="B48"/>
  <c r="B50"/>
  <c r="B52"/>
  <c r="B54"/>
  <c r="B55"/>
  <c r="B56"/>
  <c r="B58"/>
  <c r="B59"/>
  <c r="B60"/>
  <c r="B62"/>
  <c r="B63"/>
  <c r="B64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71"/>
  <c r="B170"/>
  <c r="B169"/>
  <c r="B168"/>
  <c r="B167"/>
  <c r="B166"/>
  <c r="B165"/>
  <c r="B164"/>
  <c r="B163"/>
  <c r="B8"/>
  <c r="B9"/>
  <c r="B10"/>
  <c r="B11"/>
  <c r="B13"/>
  <c r="B14"/>
  <c r="B7"/>
  <c r="B120" i="3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19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1"/>
  <c r="B42"/>
  <c r="B43"/>
  <c r="B45"/>
  <c r="B46"/>
  <c r="B47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7"/>
  <c r="B8"/>
  <c r="B9"/>
  <c r="B10"/>
  <c r="B11"/>
  <c r="B12"/>
  <c r="B13"/>
  <c r="F46" i="25" l="1"/>
  <c r="F44"/>
  <c r="F34"/>
  <c r="F32"/>
  <c r="F33"/>
  <c r="F31"/>
  <c r="F53"/>
  <c r="F51"/>
  <c r="F61"/>
  <c r="F62"/>
  <c r="F63"/>
  <c r="F66"/>
  <c r="F64"/>
  <c r="F56"/>
  <c r="F54"/>
  <c r="F30"/>
  <c r="F41"/>
  <c r="F43"/>
  <c r="F29"/>
  <c r="F9" l="1"/>
  <c r="F10"/>
  <c r="F59" l="1"/>
  <c r="F49"/>
  <c r="F38"/>
  <c r="F37" l="1"/>
  <c r="F57"/>
  <c r="G127"/>
  <c r="G126"/>
  <c r="G124"/>
  <c r="G123"/>
  <c r="G122"/>
  <c r="G121"/>
  <c r="G120"/>
  <c r="G119"/>
  <c r="F19"/>
  <c r="G133"/>
  <c r="F20"/>
  <c r="G82"/>
  <c r="G81"/>
  <c r="G80"/>
  <c r="G87"/>
  <c r="F71"/>
  <c r="F70"/>
  <c r="F26"/>
  <c r="G132"/>
  <c r="F68"/>
  <c r="G131"/>
  <c r="G130"/>
  <c r="G129"/>
  <c r="G128"/>
  <c r="F21" l="1"/>
  <c r="F22"/>
  <c r="G76"/>
  <c r="G75"/>
  <c r="G125"/>
  <c r="F69"/>
  <c r="G118"/>
  <c r="G117"/>
  <c r="F18"/>
  <c r="F40"/>
  <c r="F39"/>
  <c r="F15" l="1"/>
  <c r="F8"/>
  <c r="G92"/>
  <c r="F11" l="1"/>
  <c r="F67"/>
  <c r="F47" l="1"/>
  <c r="F7"/>
  <c r="G116"/>
  <c r="G115"/>
  <c r="G114"/>
  <c r="G113"/>
  <c r="G112"/>
  <c r="G111"/>
  <c r="G110"/>
  <c r="G109"/>
  <c r="G108"/>
  <c r="G107"/>
  <c r="G106"/>
  <c r="G105"/>
  <c r="G104"/>
  <c r="F6"/>
  <c r="F12"/>
  <c r="F13"/>
  <c r="F14"/>
  <c r="F16"/>
  <c r="F17"/>
  <c r="F23"/>
  <c r="F24"/>
  <c r="F25"/>
  <c r="F28"/>
  <c r="F27"/>
  <c r="F35"/>
  <c r="F36"/>
  <c r="F42"/>
  <c r="F48"/>
  <c r="F50"/>
  <c r="F52"/>
  <c r="F55"/>
  <c r="F58"/>
  <c r="F60"/>
  <c r="F65"/>
  <c r="G77"/>
  <c r="G78"/>
  <c r="G79"/>
  <c r="G83"/>
  <c r="G84"/>
  <c r="G85"/>
  <c r="G86"/>
  <c r="G88"/>
  <c r="G89"/>
  <c r="G90"/>
  <c r="G91"/>
  <c r="G93"/>
  <c r="G94"/>
  <c r="G95"/>
  <c r="G96"/>
  <c r="G97"/>
  <c r="G98"/>
  <c r="G99"/>
  <c r="G100"/>
  <c r="G101"/>
  <c r="G102"/>
  <c r="G103"/>
  <c r="F5"/>
  <c r="B13" i="23" l="1"/>
  <c r="G15" i="29" l="1"/>
  <c r="G19"/>
  <c r="G23"/>
  <c r="G27"/>
  <c r="G31"/>
  <c r="G35"/>
  <c r="G39"/>
  <c r="G43"/>
  <c r="G47"/>
  <c r="G51"/>
  <c r="G55"/>
  <c r="G59"/>
  <c r="G63"/>
  <c r="G67"/>
  <c r="G71"/>
  <c r="G75"/>
  <c r="G79"/>
  <c r="G83"/>
  <c r="G87"/>
  <c r="G91"/>
  <c r="G95"/>
  <c r="G99"/>
  <c r="G103"/>
  <c r="G107"/>
  <c r="G111"/>
  <c r="G115"/>
  <c r="G119"/>
  <c r="G123"/>
  <c r="G127"/>
  <c r="G131"/>
  <c r="G135"/>
  <c r="G139"/>
  <c r="G143"/>
  <c r="G147"/>
  <c r="G151"/>
  <c r="G155"/>
  <c r="G159"/>
  <c r="G163"/>
  <c r="G167"/>
  <c r="G171"/>
  <c r="G175"/>
  <c r="G179"/>
  <c r="G183"/>
  <c r="G187"/>
  <c r="G191"/>
  <c r="G9" i="13"/>
  <c r="G13"/>
  <c r="G17"/>
  <c r="G21"/>
  <c r="G25"/>
  <c r="G29"/>
  <c r="G33"/>
  <c r="G37"/>
  <c r="G41"/>
  <c r="G45"/>
  <c r="G35"/>
  <c r="G6"/>
  <c r="G14"/>
  <c r="G30"/>
  <c r="G46"/>
  <c r="G10" i="29"/>
  <c r="G14"/>
  <c r="G18"/>
  <c r="G22"/>
  <c r="G26"/>
  <c r="G30"/>
  <c r="G34"/>
  <c r="G38"/>
  <c r="G50"/>
  <c r="G54"/>
  <c r="G58"/>
  <c r="G62"/>
  <c r="G66"/>
  <c r="G70"/>
  <c r="G74"/>
  <c r="G78"/>
  <c r="G82"/>
  <c r="G86"/>
  <c r="G90"/>
  <c r="G94"/>
  <c r="G98"/>
  <c r="G102"/>
  <c r="G106"/>
  <c r="G110"/>
  <c r="G114"/>
  <c r="G118"/>
  <c r="G122"/>
  <c r="G126"/>
  <c r="G130"/>
  <c r="G134"/>
  <c r="G138"/>
  <c r="G142"/>
  <c r="G146"/>
  <c r="G150"/>
  <c r="G154"/>
  <c r="G158"/>
  <c r="G162"/>
  <c r="G166"/>
  <c r="G170"/>
  <c r="G174"/>
  <c r="G178"/>
  <c r="G182"/>
  <c r="G186"/>
  <c r="G190"/>
  <c r="G8" i="13"/>
  <c r="G12"/>
  <c r="G16"/>
  <c r="G20"/>
  <c r="G24"/>
  <c r="G28"/>
  <c r="G32"/>
  <c r="G36"/>
  <c r="G40"/>
  <c r="G44"/>
  <c r="G43"/>
  <c r="G10"/>
  <c r="G26"/>
  <c r="G42"/>
  <c r="G9" i="29"/>
  <c r="G17"/>
  <c r="G21"/>
  <c r="G25"/>
  <c r="G29"/>
  <c r="G33"/>
  <c r="G37"/>
  <c r="G41"/>
  <c r="G45"/>
  <c r="G49"/>
  <c r="G53"/>
  <c r="G57"/>
  <c r="G61"/>
  <c r="G65"/>
  <c r="G69"/>
  <c r="G73"/>
  <c r="G77"/>
  <c r="G81"/>
  <c r="G85"/>
  <c r="G89"/>
  <c r="G93"/>
  <c r="G97"/>
  <c r="G101"/>
  <c r="G105"/>
  <c r="G109"/>
  <c r="G113"/>
  <c r="G117"/>
  <c r="G121"/>
  <c r="G125"/>
  <c r="G129"/>
  <c r="G133"/>
  <c r="G137"/>
  <c r="G141"/>
  <c r="G145"/>
  <c r="G149"/>
  <c r="G153"/>
  <c r="G157"/>
  <c r="G161"/>
  <c r="G165"/>
  <c r="G169"/>
  <c r="G173"/>
  <c r="G177"/>
  <c r="G181"/>
  <c r="G185"/>
  <c r="G189"/>
  <c r="G7" i="13"/>
  <c r="G11"/>
  <c r="G15"/>
  <c r="G19"/>
  <c r="G23"/>
  <c r="G27"/>
  <c r="G31"/>
  <c r="G39"/>
  <c r="G188" i="29"/>
  <c r="G18" i="13"/>
  <c r="G38"/>
  <c r="G8" i="29"/>
  <c r="G16"/>
  <c r="G20"/>
  <c r="G24"/>
  <c r="G28"/>
  <c r="G32"/>
  <c r="G36"/>
  <c r="G40"/>
  <c r="G44"/>
  <c r="G48"/>
  <c r="G52"/>
  <c r="G56"/>
  <c r="G60"/>
  <c r="G64"/>
  <c r="G68"/>
  <c r="G72"/>
  <c r="G76"/>
  <c r="G80"/>
  <c r="G84"/>
  <c r="G88"/>
  <c r="G92"/>
  <c r="G96"/>
  <c r="G100"/>
  <c r="G104"/>
  <c r="G108"/>
  <c r="G112"/>
  <c r="G116"/>
  <c r="G120"/>
  <c r="G124"/>
  <c r="G128"/>
  <c r="G132"/>
  <c r="G136"/>
  <c r="G140"/>
  <c r="G144"/>
  <c r="G148"/>
  <c r="G152"/>
  <c r="G156"/>
  <c r="G160"/>
  <c r="G164"/>
  <c r="G168"/>
  <c r="G172"/>
  <c r="G176"/>
  <c r="G180"/>
  <c r="G184"/>
  <c r="G7"/>
  <c r="G22" i="13"/>
  <c r="G34"/>
</calcChain>
</file>

<file path=xl/comments1.xml><?xml version="1.0" encoding="utf-8"?>
<comments xmlns="http://schemas.openxmlformats.org/spreadsheetml/2006/main">
  <authors>
    <author>manager</author>
  </authors>
  <commentList>
    <comment ref="K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опор и передней панели, кликнув по ячейке</t>
        </r>
      </text>
    </comment>
    <comment ref="L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опор и передней панели, кликнув по ячейке</t>
        </r>
      </text>
    </comment>
    <comment ref="M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кабель-канала, кликнув по ячейке</t>
        </r>
      </text>
    </comment>
    <comment ref="N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столешницы, кликнув по ячейке</t>
        </r>
      </text>
    </comment>
  </commentList>
</comments>
</file>

<file path=xl/comments10.xml><?xml version="1.0" encoding="utf-8"?>
<comments xmlns="http://schemas.openxmlformats.org/spreadsheetml/2006/main">
  <authors>
    <author>manager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столешницы, кликнув по ячейке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опор и передней панели, кликнув по ячейке</t>
        </r>
      </text>
    </comment>
    <comment ref="K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заглушки кабель-канала, кликнув по ячейке</t>
        </r>
      </text>
    </comment>
    <comment ref="L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металлических опор, кликнув по ячейке</t>
        </r>
      </text>
    </comment>
  </commentList>
</comments>
</file>

<file path=xl/comments11.xml><?xml version="1.0" encoding="utf-8"?>
<comments xmlns="http://schemas.openxmlformats.org/spreadsheetml/2006/main">
  <authors>
    <author>manager</author>
  </authors>
  <commentList>
    <comment ref="I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фасадов, кликнув по ячейке</t>
        </r>
      </text>
    </comment>
    <comment ref="J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корпуса, кликнув по ячейке</t>
        </r>
      </text>
    </comment>
    <comment ref="K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ручек, кликнув по ячейке</t>
        </r>
      </text>
    </comment>
  </commentList>
</comments>
</file>

<file path=xl/comments12.xml><?xml version="1.0" encoding="utf-8"?>
<comments xmlns="http://schemas.openxmlformats.org/spreadsheetml/2006/main">
  <authors>
    <author>manager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из списка, кликнув по ячейке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Кликнув по ячейке вызовите выпадающий список для выбора цвета</t>
        </r>
      </text>
    </comment>
    <comment ref="K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фурнитуры</t>
        </r>
      </text>
    </comment>
  </commentList>
</comments>
</file>

<file path=xl/comments2.xml><?xml version="1.0" encoding="utf-8"?>
<comments xmlns="http://schemas.openxmlformats.org/spreadsheetml/2006/main">
  <authors>
    <author>manager</author>
  </authors>
  <commentList>
    <comment ref="J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опор, кликнув по ячейке</t>
        </r>
      </text>
    </comment>
    <comment ref="K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заглушки кабель-канала, кликнув по ячейке</t>
        </r>
      </text>
    </comment>
    <comment ref="L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столешницы, кликнув по ячейке</t>
        </r>
      </text>
    </comment>
    <comment ref="B53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manager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опор, кликнув по ячейке</t>
        </r>
      </text>
    </comment>
    <comment ref="I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заглушки кабель-канала, кликнув по ячейке</t>
        </r>
      </text>
    </comment>
    <comment ref="J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столешницы, кликнув по ячейке</t>
        </r>
      </text>
    </comment>
  </commentList>
</comments>
</file>

<file path=xl/comments4.xml><?xml version="1.0" encoding="utf-8"?>
<comments xmlns="http://schemas.openxmlformats.org/spreadsheetml/2006/main">
  <authors>
    <author>manager</author>
  </authors>
  <commentList>
    <comment ref="I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опор, кликнув по ячейке</t>
        </r>
      </text>
    </comment>
    <comment ref="J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заглушки кабель-канала, кликнув по ячейке</t>
        </r>
      </text>
    </comment>
    <comment ref="K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столешницы, кликнув по ячейке</t>
        </r>
      </text>
    </comment>
  </commentList>
</comments>
</file>

<file path=xl/comments5.xml><?xml version="1.0" encoding="utf-8"?>
<comments xmlns="http://schemas.openxmlformats.org/spreadsheetml/2006/main">
  <authors>
    <author>manager</author>
  </authors>
  <commentList>
    <comment ref="H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опор, кликнув по ячейке</t>
        </r>
      </text>
    </comment>
    <comment ref="I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заглушки кабель-канала, кликнув по ячейке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столешницы, кликнув по ячейке</t>
        </r>
      </text>
    </comment>
  </commentList>
</comments>
</file>

<file path=xl/comments6.xml><?xml version="1.0" encoding="utf-8"?>
<comments xmlns="http://schemas.openxmlformats.org/spreadsheetml/2006/main">
  <authors>
    <author>manager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опор, кликнув
по ячейке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заглушки кабель-канала, кликнув по ячейке</t>
        </r>
      </text>
    </comment>
    <comment ref="K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столешницы, кликнув по ячейке</t>
        </r>
      </text>
    </comment>
  </commentList>
</comments>
</file>

<file path=xl/comments7.xml><?xml version="1.0" encoding="utf-8"?>
<comments xmlns="http://schemas.openxmlformats.org/spreadsheetml/2006/main">
  <authors>
    <author>manager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опор, кликнув по ячейке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заглушки кабель-канала, кликнув по ячейке
</t>
        </r>
      </text>
    </comment>
    <comment ref="K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столешницы, кликнув по ячейке</t>
        </r>
      </text>
    </comment>
  </commentList>
</comments>
</file>

<file path=xl/comments8.xml><?xml version="1.0" encoding="utf-8"?>
<comments xmlns="http://schemas.openxmlformats.org/spreadsheetml/2006/main">
  <authors>
    <author>manager</author>
  </authors>
  <commentList>
    <comment ref="I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корпуса шкафа, кликнув по ячейке</t>
        </r>
      </text>
    </comment>
    <comment ref="J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стекла, кликнув по ячейке</t>
        </r>
      </text>
    </comment>
    <comment ref="K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ручек, кликнув по ячейке</t>
        </r>
      </text>
    </comment>
    <comment ref="L5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фасада, кликнув по ячейке</t>
        </r>
      </text>
    </comment>
  </commentList>
</comments>
</file>

<file path=xl/comments9.xml><?xml version="1.0" encoding="utf-8"?>
<comments xmlns="http://schemas.openxmlformats.org/spreadsheetml/2006/main">
  <authors>
    <author>manager</author>
  </authors>
  <commentList>
    <comment ref="K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корпуса, кликнув по ячейке</t>
        </r>
      </text>
    </comment>
    <comment ref="L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фасадов, кликнув по ячейке</t>
        </r>
      </text>
    </comment>
    <comment ref="M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ручек, кликнув по ячейке</t>
        </r>
      </text>
    </comment>
    <comment ref="N4" authorId="0">
      <text>
        <r>
          <rPr>
            <b/>
            <sz val="9"/>
            <color indexed="81"/>
            <rFont val="Tahoma"/>
            <family val="2"/>
            <charset val="204"/>
          </rPr>
          <t>manager:</t>
        </r>
        <r>
          <rPr>
            <sz val="9"/>
            <color indexed="81"/>
            <rFont val="Tahoma"/>
            <family val="2"/>
            <charset val="204"/>
          </rPr>
          <t xml:space="preserve">
Выберите цвет топа тумбы, кликнув по ячейке</t>
        </r>
      </text>
    </comment>
  </commentList>
</comments>
</file>

<file path=xl/sharedStrings.xml><?xml version="1.0" encoding="utf-8"?>
<sst xmlns="http://schemas.openxmlformats.org/spreadsheetml/2006/main" count="5418" uniqueCount="2859">
  <si>
    <t>АРТИКУЛ</t>
  </si>
  <si>
    <t>НАИМЕНОВАНИЕ</t>
  </si>
  <si>
    <t>РАЗМЕР (ДхШхВ), мм</t>
  </si>
  <si>
    <t>Шкаф низкий</t>
  </si>
  <si>
    <t>390х700х750</t>
  </si>
  <si>
    <t>390х700х1100</t>
  </si>
  <si>
    <t>450х700х750</t>
  </si>
  <si>
    <t>Стеллаж настольный</t>
  </si>
  <si>
    <t>Стеллаж</t>
  </si>
  <si>
    <t>1600х360х1850</t>
  </si>
  <si>
    <t>Артикул</t>
  </si>
  <si>
    <t>Наименование</t>
  </si>
  <si>
    <t>Размеры Ш*Г*В (мм)</t>
  </si>
  <si>
    <t>Изображение</t>
  </si>
  <si>
    <t>1600*900*750</t>
  </si>
  <si>
    <t>правый</t>
  </si>
  <si>
    <t>1400*900*750</t>
  </si>
  <si>
    <t>1400*1200*750</t>
  </si>
  <si>
    <t>1600*1200*750</t>
  </si>
  <si>
    <t>1000*600*750</t>
  </si>
  <si>
    <t>1410*2332*1098</t>
  </si>
  <si>
    <t>1610*2332*1098</t>
  </si>
  <si>
    <t>1810*2332*1098</t>
  </si>
  <si>
    <t>2010*2332*1098</t>
  </si>
  <si>
    <t>2210*2332*1098</t>
  </si>
  <si>
    <t>Бэнч-системы</t>
  </si>
  <si>
    <t>Переговорные столы</t>
  </si>
  <si>
    <t>1200*600*750</t>
  </si>
  <si>
    <t>1400*600*750</t>
  </si>
  <si>
    <t>1600*600*750</t>
  </si>
  <si>
    <t>1000*700*750</t>
  </si>
  <si>
    <t>1200*700*750</t>
  </si>
  <si>
    <t>1400*700*750</t>
  </si>
  <si>
    <t>1600*700*750</t>
  </si>
  <si>
    <t>1000*800*750</t>
  </si>
  <si>
    <t>1200*800*750</t>
  </si>
  <si>
    <t>1400*800*750</t>
  </si>
  <si>
    <t>1600*800*750</t>
  </si>
  <si>
    <t>1800*800*750</t>
  </si>
  <si>
    <t>1800*900*750</t>
  </si>
  <si>
    <t>1200*900*750</t>
  </si>
  <si>
    <t>2400*900*750</t>
  </si>
  <si>
    <t>2800*900*750</t>
  </si>
  <si>
    <t>3200*900*750</t>
  </si>
  <si>
    <t>2400*1200*750</t>
  </si>
  <si>
    <t>2800*1200*750</t>
  </si>
  <si>
    <t>3200*1200*750</t>
  </si>
  <si>
    <t>1400*2440*750</t>
  </si>
  <si>
    <t>1600*2440*750</t>
  </si>
  <si>
    <t>2400*600*750</t>
  </si>
  <si>
    <t>2800*600*750</t>
  </si>
  <si>
    <t>3200*600*750</t>
  </si>
  <si>
    <t>2400*700*750</t>
  </si>
  <si>
    <t>2800*700*750</t>
  </si>
  <si>
    <t>3200*700*750</t>
  </si>
  <si>
    <t>2400*800*750</t>
  </si>
  <si>
    <t>2800*800*750</t>
  </si>
  <si>
    <t>3200*800*750</t>
  </si>
  <si>
    <t>3600*600*750</t>
  </si>
  <si>
    <t>4200*600*750</t>
  </si>
  <si>
    <t>4800*600*750</t>
  </si>
  <si>
    <t>3600*700*750</t>
  </si>
  <si>
    <t>4200*700*750</t>
  </si>
  <si>
    <t>4800*700*750</t>
  </si>
  <si>
    <t>3600*800*750</t>
  </si>
  <si>
    <t>4200*800*750</t>
  </si>
  <si>
    <t>4800*800*750</t>
  </si>
  <si>
    <t>Стол криволинейный левый/правый на ДСП опорах</t>
  </si>
  <si>
    <t>Стеллаж средний</t>
  </si>
  <si>
    <t>Шкаф для документов средний с глухими фасадами</t>
  </si>
  <si>
    <t>Шкаф для документов средний с глухими фасадами и открытой нишей</t>
  </si>
  <si>
    <t>Шкаф средний со стеклянными фасадами</t>
  </si>
  <si>
    <t>Стеллаж низкий</t>
  </si>
  <si>
    <t>200x90x75</t>
  </si>
  <si>
    <t>220x110x75</t>
  </si>
  <si>
    <t>Столешница, боковые опоры стола  – 25 мм, кромка ПВХ 2 мм. 80x80x75</t>
  </si>
  <si>
    <t>миникухня</t>
  </si>
  <si>
    <t>1000х620х2150</t>
  </si>
  <si>
    <t>90x90x73.9</t>
  </si>
  <si>
    <t>110x90x73.9</t>
  </si>
  <si>
    <t>Столешница, боковые опоры стола  – 25 мм, кромка ПВХ 2 мм. 120x80x75</t>
  </si>
  <si>
    <t>Столешница, боковые опоры стола  – 25 мм, кромка ПВХ 2 мм. 100x80x75</t>
  </si>
  <si>
    <r>
      <rPr>
        <b/>
        <sz val="14"/>
        <color theme="1"/>
        <rFont val="Calibri"/>
        <family val="2"/>
        <charset val="204"/>
        <scheme val="minor"/>
      </rPr>
      <t>200x100x75</t>
    </r>
    <r>
      <rPr>
        <b/>
        <sz val="11"/>
        <color theme="1"/>
        <rFont val="Calibri"/>
        <family val="2"/>
        <charset val="204"/>
        <scheme val="minor"/>
      </rPr>
      <t xml:space="preserve">                      П-образная опора с сечением 60х30х2 мм
  </t>
    </r>
  </si>
  <si>
    <t>140x120x75</t>
  </si>
  <si>
    <t>TARGET EVOLUTION</t>
  </si>
  <si>
    <t>ИЗДЕЛИЕ</t>
  </si>
  <si>
    <t>РАЗМЕР (ДхШхВ),       мм</t>
  </si>
  <si>
    <t>ЦЕНА</t>
  </si>
  <si>
    <t>ЦЕНА со Скидкой</t>
  </si>
  <si>
    <t>EVL001</t>
  </si>
  <si>
    <t>Набор опор цельносварных крайних 40x40 П700
АНТРАЦИТ, СЕРЫЕ, БЕЛЫЕ</t>
  </si>
  <si>
    <t>700х40х715</t>
  </si>
  <si>
    <t>EVL002</t>
  </si>
  <si>
    <t>Комплект траверс (40х20) для прямого стола 1200</t>
  </si>
  <si>
    <t>1192х40х100</t>
  </si>
  <si>
    <t>EVL003</t>
  </si>
  <si>
    <t>Комплект траверс (40х20) для прямого стола 1400</t>
  </si>
  <si>
    <t>1392х40х100</t>
  </si>
  <si>
    <t>EVL004</t>
  </si>
  <si>
    <t>Комплект траверс (40х20) для прямого стола 1600</t>
  </si>
  <si>
    <t>1592х40х100</t>
  </si>
  <si>
    <t>EVL005</t>
  </si>
  <si>
    <t>Набор опор цельносварных крайних 60x30 П700
АНТРАЦИТ, СЕРЫЕ, БЕЛЫЕ</t>
  </si>
  <si>
    <t>700х60х715</t>
  </si>
  <si>
    <t>EVL006</t>
  </si>
  <si>
    <t>EVL007</t>
  </si>
  <si>
    <t>EVL008</t>
  </si>
  <si>
    <t>EVL009</t>
  </si>
  <si>
    <t>Опора цельносварная крайняя 60x30 О700</t>
  </si>
  <si>
    <t>EVL015</t>
  </si>
  <si>
    <t>Опора цельносварная промежуточная 40x40 П700</t>
  </si>
  <si>
    <t>EVL017</t>
  </si>
  <si>
    <t>Опора цельносварная промежуточная 60x30 П700</t>
  </si>
  <si>
    <t>EVL018</t>
  </si>
  <si>
    <t>Опора цельносварная промежуточная 60x30 O700</t>
  </si>
  <si>
    <t>EVL019</t>
  </si>
  <si>
    <t>Опора цельносварная крайняя 40x40 П1436</t>
  </si>
  <si>
    <t>1436х40х715</t>
  </si>
  <si>
    <t>EVL020</t>
  </si>
  <si>
    <t>Опора цельносварная крайняя 60x30 П1436</t>
  </si>
  <si>
    <t>1436х60х715</t>
  </si>
  <si>
    <t>EVL021</t>
  </si>
  <si>
    <t>Опора цельносварная крайняя 40x40 O1436</t>
  </si>
  <si>
    <t>EVL022</t>
  </si>
  <si>
    <t>Опора цельносварная крайняя 60x30 O1436</t>
  </si>
  <si>
    <t>EVL023</t>
  </si>
  <si>
    <t>Опора цельносварная промежуточная 40x40 П1436</t>
  </si>
  <si>
    <t>EVL024</t>
  </si>
  <si>
    <t>Опора цельносварная промежуточная 60x30 П1436</t>
  </si>
  <si>
    <t>EVL025</t>
  </si>
  <si>
    <t>Опора цельносварная промежуточная 40x40 O1436</t>
  </si>
  <si>
    <t>EVL026</t>
  </si>
  <si>
    <t>Опора цельносварная промежуточная 60x30 O1436</t>
  </si>
  <si>
    <t>EVL201</t>
  </si>
  <si>
    <t>Столешница 1200х700</t>
  </si>
  <si>
    <t>1200х700х25</t>
  </si>
  <si>
    <t>EVL202</t>
  </si>
  <si>
    <t>Столешница 1400х700</t>
  </si>
  <si>
    <t>1400х700х25</t>
  </si>
  <si>
    <t>EVL203</t>
  </si>
  <si>
    <t>Столешница 1600х700</t>
  </si>
  <si>
    <t>1600х700х25</t>
  </si>
  <si>
    <t>EVL205DX</t>
  </si>
  <si>
    <t>Столешница угловая правая 1200х900</t>
  </si>
  <si>
    <t>1200х900/700х25</t>
  </si>
  <si>
    <t>EVL205SX</t>
  </si>
  <si>
    <t>Столешница угловая левая 1200х900</t>
  </si>
  <si>
    <t>EVL206DX</t>
  </si>
  <si>
    <t>Столешница угловая правая 1400х900</t>
  </si>
  <si>
    <t>1400х900/700х25</t>
  </si>
  <si>
    <t>EVL206SX</t>
  </si>
  <si>
    <t>Столешница угловая левая 1400х900</t>
  </si>
  <si>
    <t>EVL207DX</t>
  </si>
  <si>
    <t>Столешница угловая правая 1600х900</t>
  </si>
  <si>
    <t>1600х900/700х25</t>
  </si>
  <si>
    <t>EVL207SX</t>
  </si>
  <si>
    <t>Столешница угловая левая 1600х900</t>
  </si>
  <si>
    <t>EVL209DX</t>
  </si>
  <si>
    <t>Столешница эргономичная правая 1200х900</t>
  </si>
  <si>
    <t>EVL209SX</t>
  </si>
  <si>
    <t>Столешница эргономичная левая 1200х900</t>
  </si>
  <si>
    <t>EVL210DX</t>
  </si>
  <si>
    <t>Столешница эргономичная правая 1400х900</t>
  </si>
  <si>
    <t>EVL210SX</t>
  </si>
  <si>
    <t>Столешница эргономичная левая 1400х900</t>
  </si>
  <si>
    <t>EVL211DX</t>
  </si>
  <si>
    <t>Столешница эргономичная правая 1600х900</t>
  </si>
  <si>
    <t>EVL211SX</t>
  </si>
  <si>
    <t>Столешница эргономичная левая 1600х900</t>
  </si>
  <si>
    <t>EVL400</t>
  </si>
  <si>
    <t>Стеллаж высокий 800х2050</t>
  </si>
  <si>
    <t>EVL401</t>
  </si>
  <si>
    <t>Шкаф для документов комбинированный 800х2050</t>
  </si>
  <si>
    <t>EVL402</t>
  </si>
  <si>
    <t>EVL403</t>
  </si>
  <si>
    <t>EVL404</t>
  </si>
  <si>
    <t>Шкаф для документов 4 двери с нишей 800х2050</t>
  </si>
  <si>
    <t>EVL405</t>
  </si>
  <si>
    <t>Шкаф для документов с глухими фасадами (4 двери)800х2050</t>
  </si>
  <si>
    <t>EVL406</t>
  </si>
  <si>
    <t>Шкаф для документов ( низ средние фасады, верх открытый) 800х2050</t>
  </si>
  <si>
    <t>EVL407</t>
  </si>
  <si>
    <t>Шкаф для документов с глухими фасадами 800х2050</t>
  </si>
  <si>
    <t>EVL408</t>
  </si>
  <si>
    <t>Шкаф для одежды с замком 800х2050</t>
  </si>
  <si>
    <t>EVL409</t>
  </si>
  <si>
    <t>Шкаф для одежды с замком узкий 600х2050</t>
  </si>
  <si>
    <t>EVL410</t>
  </si>
  <si>
    <t>Шкаф для одежды с замком глубокий 800х2050</t>
  </si>
  <si>
    <t>EVL411</t>
  </si>
  <si>
    <t>Шкаф для одежды с замком глубокий узкий 600х2050</t>
  </si>
  <si>
    <t>EVL412</t>
  </si>
  <si>
    <t>Стеллаж высокий узкий 600х2050</t>
  </si>
  <si>
    <t>EVL413</t>
  </si>
  <si>
    <t>Шкаф для документов узкий (низ средний фасад, верх открытый) 600х2050</t>
  </si>
  <si>
    <t>EVL414</t>
  </si>
  <si>
    <t>EVL415</t>
  </si>
  <si>
    <t>800х364х1250</t>
  </si>
  <si>
    <t>EVL416</t>
  </si>
  <si>
    <t>EVL417</t>
  </si>
  <si>
    <t>EVL418</t>
  </si>
  <si>
    <t>EVL419</t>
  </si>
  <si>
    <t>EVL420</t>
  </si>
  <si>
    <t>Cтеллаж средний узкий</t>
  </si>
  <si>
    <t>600х364х1250</t>
  </si>
  <si>
    <t>EVL421</t>
  </si>
  <si>
    <t>Шкаф для документов средний узкий ( низ малый фасад, верх открытый) 600х1250</t>
  </si>
  <si>
    <t>EVL422</t>
  </si>
  <si>
    <t>Шкаф для документов средний узкий с глухим фасадом 600х1250</t>
  </si>
  <si>
    <t>EVL423</t>
  </si>
  <si>
    <t>800х364х870</t>
  </si>
  <si>
    <t>EVL424</t>
  </si>
  <si>
    <t>EVL425</t>
  </si>
  <si>
    <t>Стеллаж низкий узкий</t>
  </si>
  <si>
    <t>600х364х870</t>
  </si>
  <si>
    <t>EVL426</t>
  </si>
  <si>
    <t>Шкаф низкий узкий с глухой дверью</t>
  </si>
  <si>
    <t>EVL427</t>
  </si>
  <si>
    <t>EVL428</t>
  </si>
  <si>
    <t>2332х410х1098</t>
  </si>
  <si>
    <t>EVL429</t>
  </si>
  <si>
    <t>1240х410х1098</t>
  </si>
  <si>
    <t>EVL430</t>
  </si>
  <si>
    <t>1440х410х1098</t>
  </si>
  <si>
    <t>EVL431</t>
  </si>
  <si>
    <t>1640х410х1098</t>
  </si>
  <si>
    <t>EVL432</t>
  </si>
  <si>
    <t>1240х410х750</t>
  </si>
  <si>
    <t>EVL433</t>
  </si>
  <si>
    <t>1440х410х750</t>
  </si>
  <si>
    <t>EVL434</t>
  </si>
  <si>
    <t>1640х410х750</t>
  </si>
  <si>
    <t>EVL300</t>
  </si>
  <si>
    <t>Тумба приставная 450х600</t>
  </si>
  <si>
    <t>450х600х750</t>
  </si>
  <si>
    <t>EVL301</t>
  </si>
  <si>
    <t>Тумба приставная 450х700</t>
  </si>
  <si>
    <t>EVL302</t>
  </si>
  <si>
    <t>Тумба приставная 450х800</t>
  </si>
  <si>
    <t>450х800х750</t>
  </si>
  <si>
    <t>EVL303</t>
  </si>
  <si>
    <t>Тумба приставная 450х1240</t>
  </si>
  <si>
    <t>450х1240х750</t>
  </si>
  <si>
    <t>EVL304</t>
  </si>
  <si>
    <t>Тумба приставная 450х1440</t>
  </si>
  <si>
    <t>450х1440х750</t>
  </si>
  <si>
    <t>EVL305</t>
  </si>
  <si>
    <t>Тумба приставная 450х1640</t>
  </si>
  <si>
    <t>450х1640х750</t>
  </si>
  <si>
    <t>EVL306</t>
  </si>
  <si>
    <t>Тумба мобильная на колёсах 4 ящика 750 замок на верхний ящик</t>
  </si>
  <si>
    <t>450х475х750</t>
  </si>
  <si>
    <t>EVL307</t>
  </si>
  <si>
    <t>EVL308</t>
  </si>
  <si>
    <t>Тумба приставная  4 ящика 450х475 замок на верхний ящик</t>
  </si>
  <si>
    <t>EVL309</t>
  </si>
  <si>
    <t>Тумба приставная  4 ящика 790х475 замок на верхний ящик</t>
  </si>
  <si>
    <t>790х475х750</t>
  </si>
  <si>
    <t>EVL310</t>
  </si>
  <si>
    <t>450х475х570</t>
  </si>
  <si>
    <t>EVL311</t>
  </si>
  <si>
    <t>Тумба сервисная универсальная 880</t>
  </si>
  <si>
    <t>880х475х570</t>
  </si>
  <si>
    <t>EVL312</t>
  </si>
  <si>
    <t>Тумба сервисная универсальная 1140</t>
  </si>
  <si>
    <t>1140х475х570</t>
  </si>
  <si>
    <t>360x120x75</t>
  </si>
  <si>
    <t xml:space="preserve">
Секция стола для переговоров 0,8 м.</t>
  </si>
  <si>
    <t xml:space="preserve">
Секция стола для переговоров 1 м.</t>
  </si>
  <si>
    <t xml:space="preserve">
Секция стола для переговоров 1,2 м.</t>
  </si>
  <si>
    <t>Стол для переговоров 2 м. на металлических опорах</t>
  </si>
  <si>
    <t>600х40х715</t>
  </si>
  <si>
    <t>600х60х715</t>
  </si>
  <si>
    <t>Опора цельносварная крайняя 60x30 О600</t>
  </si>
  <si>
    <t>1000х600х25</t>
  </si>
  <si>
    <t>1200х600х25</t>
  </si>
  <si>
    <t>1400х600х25</t>
  </si>
  <si>
    <t>1600х600х25</t>
  </si>
  <si>
    <t>Столешница 1000х600</t>
  </si>
  <si>
    <t>Столешница 1200х600</t>
  </si>
  <si>
    <t>Столешница 1400х600</t>
  </si>
  <si>
    <t>Столешница 1600х600</t>
  </si>
  <si>
    <t>Столешница 1000х800</t>
  </si>
  <si>
    <t>Столешница 1200х800</t>
  </si>
  <si>
    <t>Столешница 1400х800</t>
  </si>
  <si>
    <t>Столешница 1600х800</t>
  </si>
  <si>
    <t>1200х800х25</t>
  </si>
  <si>
    <t>1400х800х25</t>
  </si>
  <si>
    <t>1600х800х25</t>
  </si>
  <si>
    <t>Опора цельносварная крайняя 60x30 П600
АНТРАЦИТ, СЕРАЯ, БЕЛАЯ</t>
  </si>
  <si>
    <t>1200х900/600х25</t>
  </si>
  <si>
    <t>1400х900/600х25</t>
  </si>
  <si>
    <t>1600х900/600х25</t>
  </si>
  <si>
    <t>1200х900/800х25</t>
  </si>
  <si>
    <t>1400х900/800х25</t>
  </si>
  <si>
    <t>1600х900/800х25</t>
  </si>
  <si>
    <t>800х40х715</t>
  </si>
  <si>
    <t>1200*1436*750</t>
  </si>
  <si>
    <t>1400*1436*750</t>
  </si>
  <si>
    <t>1600*1436*750</t>
  </si>
  <si>
    <t>1200*1236*750</t>
  </si>
  <si>
    <t>1400*1236*750</t>
  </si>
  <si>
    <t>1600*1236*750</t>
  </si>
  <si>
    <t>1236х40х715</t>
  </si>
  <si>
    <t>Опора цельносварная крайняя 40x40 П1236</t>
  </si>
  <si>
    <t>1200*1636*750</t>
  </si>
  <si>
    <t>1400*1636*750</t>
  </si>
  <si>
    <t>Опора цельносварная крайняя 40x40 П1636</t>
  </si>
  <si>
    <t>1636х40х715</t>
  </si>
  <si>
    <t>1000х800х25</t>
  </si>
  <si>
    <t>Комплект траверс (40х20) для прямого стола 1000</t>
  </si>
  <si>
    <t>992х40х100</t>
  </si>
  <si>
    <t>Комплект траверс (40х20) для прямого стола 800</t>
  </si>
  <si>
    <t>792х40х100</t>
  </si>
  <si>
    <t>Опора цельносварная крайняя 40x40 П900
АНТРАЦИТ, СЕРАЯ, БЕЛАЯ</t>
  </si>
  <si>
    <t>900х40х715</t>
  </si>
  <si>
    <t>1792х40х100</t>
  </si>
  <si>
    <t>Комплект траверс (40х20) для прямого стола 1800</t>
  </si>
  <si>
    <t>Опора цельносварная промежуточная 60x30 П600</t>
  </si>
  <si>
    <t>Опора цельносварная промежуточная 60x30 П800</t>
  </si>
  <si>
    <t>800х60х715</t>
  </si>
  <si>
    <t>Опора цельносварная крайняя 60x30 П800
АНТРАЦИТ, СЕРАЯ, БЕЛАЯ</t>
  </si>
  <si>
    <t>1600х1300/700x700</t>
  </si>
  <si>
    <t>Столешница эргономичная угловая
 1400х1200</t>
  </si>
  <si>
    <t>Опора цельносварная крайняя 60x30 П1636</t>
  </si>
  <si>
    <t>Столешница эргономичная угловая
 1200х1200</t>
  </si>
  <si>
    <t>1200х1200/600x600</t>
  </si>
  <si>
    <t>800х700х25</t>
  </si>
  <si>
    <t>1000х700х25</t>
  </si>
  <si>
    <t>Столешница 1000х700</t>
  </si>
  <si>
    <t>Столешница 800х700</t>
  </si>
  <si>
    <t>1450*700*750</t>
  </si>
  <si>
    <t>1650*700*750</t>
  </si>
  <si>
    <t>1850*700*750</t>
  </si>
  <si>
    <t>2050*700*750</t>
  </si>
  <si>
    <t>2250*700*750</t>
  </si>
  <si>
    <t>1800*700*750</t>
  </si>
  <si>
    <t>1610*1240*1098</t>
  </si>
  <si>
    <t>1810*1240*1098</t>
  </si>
  <si>
    <t>2010*1240*1098</t>
  </si>
  <si>
    <t>Опора цельносварная крайняя 60x30 П1236</t>
  </si>
  <si>
    <t>1000*1236*750</t>
  </si>
  <si>
    <t>1800*1236*750</t>
  </si>
  <si>
    <t>1000х1236х25</t>
  </si>
  <si>
    <t>1200х1236х25</t>
  </si>
  <si>
    <t>1400х1236х25</t>
  </si>
  <si>
    <t>1600х1236х25</t>
  </si>
  <si>
    <t>1800х1236х25</t>
  </si>
  <si>
    <t>2000*1236*750</t>
  </si>
  <si>
    <t>Опора цельносварная промежуточная 60x30 П1236</t>
  </si>
  <si>
    <t>2400*1236*750</t>
  </si>
  <si>
    <t>2800*1236*750</t>
  </si>
  <si>
    <t>3200*1236*750</t>
  </si>
  <si>
    <t>3600*1236*750</t>
  </si>
  <si>
    <t>3000*1236*750</t>
  </si>
  <si>
    <t>4200*1236*750</t>
  </si>
  <si>
    <t>4800*1236*750</t>
  </si>
  <si>
    <t>5400*1236*750</t>
  </si>
  <si>
    <t>Опора цельносварная промежуточная 60x30 П1636</t>
  </si>
  <si>
    <t>2400*1636*750</t>
  </si>
  <si>
    <t>2800*1636*750</t>
  </si>
  <si>
    <t>3200*1636*750</t>
  </si>
  <si>
    <t>2400*1436*750</t>
  </si>
  <si>
    <t>2800*1436*750</t>
  </si>
  <si>
    <t>3200*1436*750</t>
  </si>
  <si>
    <t>шкафная группа
2332х410х1098</t>
  </si>
  <si>
    <t>1410*1436*750</t>
  </si>
  <si>
    <t>1450*1436*750</t>
  </si>
  <si>
    <t>1650*1436*750</t>
  </si>
  <si>
    <t>1850*1436*750</t>
  </si>
  <si>
    <t>2050*1436*750</t>
  </si>
  <si>
    <t>2250*1436*750</t>
  </si>
  <si>
    <t>1610*1436*750</t>
  </si>
  <si>
    <t>1810*1436*750</t>
  </si>
  <si>
    <t>2010*1436*750</t>
  </si>
  <si>
    <t>1610*1436*1098</t>
  </si>
  <si>
    <t>1810*1436*1098</t>
  </si>
  <si>
    <t>2010*1436*1098</t>
  </si>
  <si>
    <t>1800*1436*750</t>
  </si>
  <si>
    <t>1800х800х25</t>
  </si>
  <si>
    <t>Столешница 1800х600</t>
  </si>
  <si>
    <t>1800х600х25</t>
  </si>
  <si>
    <t>Столешница 1800х700</t>
  </si>
  <si>
    <t>1800х700х25</t>
  </si>
  <si>
    <t>Столешница 600х600</t>
  </si>
  <si>
    <t>Столешница 700х600</t>
  </si>
  <si>
    <t>600х600х25</t>
  </si>
  <si>
    <t>800х600х25</t>
  </si>
  <si>
    <t>592х40х100</t>
  </si>
  <si>
    <t>1800х900х25</t>
  </si>
  <si>
    <t>Опора цельносварная крайняя 60x30 П900
АНТРАЦИТ, СЕРАЯ, БЕЛАЯ</t>
  </si>
  <si>
    <t>900х60х715</t>
  </si>
  <si>
    <t>Столешница прямоугольная 1000х1200</t>
  </si>
  <si>
    <t>Столешница прямоугольная 1200х1200</t>
  </si>
  <si>
    <t>Столешница прямоугольная 1400х1200</t>
  </si>
  <si>
    <t>Столешница прямоугольная 1600х1200</t>
  </si>
  <si>
    <t>Столешница прямоугольная 1800х1200</t>
  </si>
  <si>
    <t>Столешница прямоугольная 1800х900</t>
  </si>
  <si>
    <t>1400х1200/600x600</t>
  </si>
  <si>
    <t>Столешница эргономичная угловая
 1600х1200</t>
  </si>
  <si>
    <t>1600х1200/600x600</t>
  </si>
  <si>
    <t>1400х1200/700x600</t>
  </si>
  <si>
    <t>1600х1200/700x600</t>
  </si>
  <si>
    <t>1400х1200/800x600</t>
  </si>
  <si>
    <t>1600*1636*750</t>
  </si>
  <si>
    <t>1400х1200/700</t>
  </si>
  <si>
    <t>1200*1836*750</t>
  </si>
  <si>
    <t>1400*1836*750</t>
  </si>
  <si>
    <t>1600*1836*750</t>
  </si>
  <si>
    <t>1400*2436*750</t>
  </si>
  <si>
    <t>1600*2436*750</t>
  </si>
  <si>
    <t>1200х1200/700x600</t>
  </si>
  <si>
    <t>1200х1200/800x600</t>
  </si>
  <si>
    <t>Тумба 450х700х750</t>
  </si>
  <si>
    <t>Тумба  450х1436х750</t>
  </si>
  <si>
    <t>2210*1436*750</t>
  </si>
  <si>
    <t>1410*1436*1098</t>
  </si>
  <si>
    <t>2210*1436*1098</t>
  </si>
  <si>
    <t>Столешница 1800х800</t>
  </si>
  <si>
    <t>1200х900/700х750</t>
  </si>
  <si>
    <t>1600х900/700х750</t>
  </si>
  <si>
    <t>1400х900/700х750</t>
  </si>
  <si>
    <t>Рабочая станция на 4 раб.места на П образном м/к 60х30</t>
  </si>
  <si>
    <t>1410*1240*1098</t>
  </si>
  <si>
    <t>2210*1240*1098</t>
  </si>
  <si>
    <t>Шкаф купе приставной 1440х410х750</t>
  </si>
  <si>
    <t>Шкаф купе приставной 1440х410х1098</t>
  </si>
  <si>
    <t>Шкаф купе приставной 1240х410х1098</t>
  </si>
  <si>
    <t>Стол письменный на П образном м/к 60х30, глубиной 600 мм</t>
  </si>
  <si>
    <t>Стол письменный на П образном м/к 60х30, глубиной 700 мм</t>
  </si>
  <si>
    <t>Стол письменный на П образном м/к 60х30, глубиной 800 мм</t>
  </si>
  <si>
    <t>Стол письменный на П образном м/к 60х30, глубиной 900 мм</t>
  </si>
  <si>
    <t>Рабочая станция на П образном м/к 60х30, глубиной 1236 мм</t>
  </si>
  <si>
    <t>Рабочая станция криволинейная на П образном м/к 60х30 глубиной 1236/1836</t>
  </si>
  <si>
    <t>Рабочая станция на П образном м/к 60х30 с тумбой 
(композиция стол+тумба)</t>
  </si>
  <si>
    <t>Рабочая станция на П образном м/к 60х30 с тумбой 
(композиция двойной бенч+тумба)</t>
  </si>
  <si>
    <t>Рабочая станция на П образном м/к 60х30 со шкафом-купе
(композиция двойной бенч+шкаф-купе)</t>
  </si>
  <si>
    <t>Стол письменный на П образном м/к 60х30 со шкафом-купе
(композиция двойной бенч+шкаф-купе)</t>
  </si>
  <si>
    <t>Рабочая станция на 2 раб.места на П образном м/к 60х30 (бенч-система) глубиной 600</t>
  </si>
  <si>
    <t>Рабочая станция на 2 раб.места на П образном м/к 60х30 (бенч-система) глубиной 700</t>
  </si>
  <si>
    <t>Рабочая станция на 2 раб.места на П образном м/к 60х30 (бенч-система) глубиной 800</t>
  </si>
  <si>
    <t>Рабочая станция на 3 раб.места на П образном м/к 60х30 (бенч-система), глубиной 600 мм</t>
  </si>
  <si>
    <t>Рабочая станция на 3 раб.места на П образном м/к 60х30 (бенч-система), глубиной 700 мм</t>
  </si>
  <si>
    <t>Рабочая станция на 3 раб.места на П образном м/к 60х30 (бенч-система), глубиной 800 мм</t>
  </si>
  <si>
    <t>Переговорный стол (1 столешница) 
на П образном м/к 60х30</t>
  </si>
  <si>
    <t>Переговорный стол (2 столешницы)
 на П образном м/к 60х30</t>
  </si>
  <si>
    <t>Переговорный стол (3 столешницы)
 на П образном м/к 60х30</t>
  </si>
  <si>
    <t>Стол письменный на П образном м/к 40х40, глубиной 600 мм</t>
  </si>
  <si>
    <t>Стол письменный на П образном м/к 40х40, глубиной 700 мм</t>
  </si>
  <si>
    <t>Стол письменный на П образном м/к 40х40, глубиной 800 мм</t>
  </si>
  <si>
    <t>Стол письменный на П образном м/к 40х40, глубиной 900 мм</t>
  </si>
  <si>
    <t>Рабочая станция на П образном м/к 40х40, глубиной 1236 мм</t>
  </si>
  <si>
    <t>Рабочая станция на П образном м/к 40х40 глубиной 1436</t>
  </si>
  <si>
    <t>Рабочая станция криволинейная на П образном м/к 40х40 глубиной 1236/1836</t>
  </si>
  <si>
    <t>Рабочая станция на П образном м/к 40х40 с тумбой 
(композиция стол+тумба)</t>
  </si>
  <si>
    <t>Рабочая станция на П образном м/к 40х40 с тумбой 
(композиция двойной бенч+тумба)</t>
  </si>
  <si>
    <t>Рабочая станция на П образном м/к 40х40 со шкафом-купе
(композиция двойной бенч+шкаф-купе)</t>
  </si>
  <si>
    <t>Стол письменный на П образном м/к 40х40 со шкафом-купе
(композиция двойной бенч+шкаф-купе)</t>
  </si>
  <si>
    <t>Рабочая станция на 2 раб.места на П образном м/к 40х40 (бенч-система) глубиной 600</t>
  </si>
  <si>
    <t>Рабочая станция на 2 раб.места на П образном м/к 40х40 (бенч-система) глубиной 700</t>
  </si>
  <si>
    <t>Рабочая станция на 2 раб.места на П образном м/к 40х40 (бенч-система) глубиной 800</t>
  </si>
  <si>
    <t>Рабочая станция на 3 раб.места на П образном м/к 40х40 (бенч-система), глубиной 600 мм</t>
  </si>
  <si>
    <t>Рабочая станция на 3 раб.места на П образном м/к 40х40 (бенч-система), глубиной 700 мм</t>
  </si>
  <si>
    <t>Рабочая станция на 3 раб.места на П образном м/к 40х40 (бенч-система), глубиной 800 мм</t>
  </si>
  <si>
    <t>Рабочая станция на 4 раб.места на П образном м/к 40х40</t>
  </si>
  <si>
    <t>Переговорный стол (1 столешница) 
на П образном м/к 40х40</t>
  </si>
  <si>
    <t>Переговорный стол (2 столешницы)
 на П образном м/к 40х40</t>
  </si>
  <si>
    <t>Переговорный стол (3 столешницы)
 на П образном м/к 40х40</t>
  </si>
  <si>
    <t>EVL109SX(DX)/П/40*40</t>
  </si>
  <si>
    <t>EVL110SX(DX)/П/40*40</t>
  </si>
  <si>
    <t>EVL111SX(DX)/П/40*40</t>
  </si>
  <si>
    <t>Опора цельносварная промежуточная 40x40 П1236</t>
  </si>
  <si>
    <t>Опора цельносварная промежуточная 40x40 П600</t>
  </si>
  <si>
    <t>Опора цельносварная промежуточная 40x40 П800</t>
  </si>
  <si>
    <t>1236х60х715</t>
  </si>
  <si>
    <t>1636х60х715</t>
  </si>
  <si>
    <t>Опора цельносварная промежуточная 40x40 П1636</t>
  </si>
  <si>
    <t>Комплект траверс (40х20) для прямого стола 600</t>
  </si>
  <si>
    <t>промежуточная опора 1236</t>
  </si>
  <si>
    <t>промежуточная опора 700</t>
  </si>
  <si>
    <t>промежуточная опора 800</t>
  </si>
  <si>
    <t>1600х1200/800x600</t>
  </si>
  <si>
    <t>Стол письменный на О образном  м/к 40х40, глубиной 600 мм</t>
  </si>
  <si>
    <t>Стол письменный на О образном  м/к 40х40, глубиной 700 мм</t>
  </si>
  <si>
    <t>Стол письменный на О образном  м/к 40х40, глубиной 800 мм</t>
  </si>
  <si>
    <t>Стол письменный на О образном  м/к 40х40, глубиной 900 мм</t>
  </si>
  <si>
    <t>Рабочая станция на О образном  м/к 40х40, глубиной 1236 мм</t>
  </si>
  <si>
    <t>Рабочая станция на О образном  м/к 40х40 глубиной 1436</t>
  </si>
  <si>
    <t>Рабочая станция криволинейная на О образном  м/к 40х40 глубиной 1236/1836</t>
  </si>
  <si>
    <t>Рабочая станция на О образном  м/к 40х40 с тумбой 
(композиция стол+тумба)</t>
  </si>
  <si>
    <t>Рабочая станция на О образном  м/к 40х40 с тумбой 
(композиция двойной бенч+тумба)</t>
  </si>
  <si>
    <t>Рабочая станция на О образном  м/к 40х40 со шкафом-купе
(композиция двойной бенч+шкаф-купе)</t>
  </si>
  <si>
    <t>Стол письменный на О образном  м/к 40х40 со шкафом-купе
(композиция двойной бенч+шкаф-купе)</t>
  </si>
  <si>
    <t>Рабочая станция на 2 раб.места на О образном  м/к 40х40 (бенч-система) глубиной 600</t>
  </si>
  <si>
    <t>Рабочая станция на 2 раб.места на О образном  м/к 40х40 (бенч-система) глубиной 700</t>
  </si>
  <si>
    <t>Рабочая станция на 2 раб.места на О образном  м/к 40х40 (бенч-система) глубиной 800</t>
  </si>
  <si>
    <t>Рабочая станция на 3 раб.места на О образном  м/к 40х40 (бенч-система), глубиной 600 мм</t>
  </si>
  <si>
    <t>Рабочая станция на 3 раб.места на О образном  м/к 40х40 (бенч-система), глубиной 700 мм</t>
  </si>
  <si>
    <t>Рабочая станция на 3 раб.места на О образном  м/к 40х40 (бенч-система), глубиной 800 мм</t>
  </si>
  <si>
    <t>Рабочая станция на 4 раб.места на О образном  м/к 40х40</t>
  </si>
  <si>
    <t>Переговорный стол (1 столешница) 
на О образном  м/к 40х40</t>
  </si>
  <si>
    <t>Переговорный стол (2 столешницы)
 на О образном  м/к 40х40</t>
  </si>
  <si>
    <t>Переговорный стол (3 столешницы)
 на О образном  м/к 40х40</t>
  </si>
  <si>
    <t>Стол письменный на О образном  м/к 60х30, глубиной 600 мм</t>
  </si>
  <si>
    <t>Стол письменный на О образном  м/к 60х30, глубиной 700 мм</t>
  </si>
  <si>
    <t>Стол письменный на О образном  м/к 60х30, глубиной 800 мм</t>
  </si>
  <si>
    <t>Стол письменный на О образном  м/к 60х30, глубиной 900 мм</t>
  </si>
  <si>
    <t>Рабочая станция на О образном  м/к 60х30, глубиной 1236 мм</t>
  </si>
  <si>
    <t>Рабочая станция на О образном  м/к 60х30 глубиной 1436</t>
  </si>
  <si>
    <t>Рабочая станция криволинейная на О образном  м/к 60х30 глубиной 1236/1836</t>
  </si>
  <si>
    <t>Рабочая станция на О образном  м/к 60х30 с тумбой 
(композиция стол+тумба)</t>
  </si>
  <si>
    <t>Рабочая станция на О образном  м/к 60х30 с тумбой 
(композиция двойной бенч+тумба)</t>
  </si>
  <si>
    <t>Рабочая станция на О образном  м/к 60х30 со шкафом-купе
(композиция двойной бенч+шкаф-купе)</t>
  </si>
  <si>
    <t>Стол письменный на О образном  м/к 60х30 со шкафом-купе
(композиция двойной бенч+шкаф-купе)</t>
  </si>
  <si>
    <t>Рабочая станция на 2 раб.места на О образном  м/к 60х30 (бенч-система) глубиной 600</t>
  </si>
  <si>
    <t>Рабочая станция на 2 раб.места на О образном  м/к 60х30 (бенч-система) глубиной 700</t>
  </si>
  <si>
    <t>Рабочая станция на 2 раб.места на О образном  м/к 60х30 (бенч-система) глубиной 800</t>
  </si>
  <si>
    <t>Рабочая станция на 3 раб.места на О образном  м/к 60х30 (бенч-система), глубиной 600 мм</t>
  </si>
  <si>
    <t>Рабочая станция на 3 раб.места на О образном  м/к 60х30 (бенч-система), глубиной 700 мм</t>
  </si>
  <si>
    <t>Рабочая станция на 3 раб.места на О образном  м/к 60х30 (бенч-система), глубиной 800 мм</t>
  </si>
  <si>
    <t>Рабочая станция на 4 раб.места на О образном  м/к 60х30</t>
  </si>
  <si>
    <t>Переговорный стол (1 столешница) 
на О образном  м/к 60х30</t>
  </si>
  <si>
    <t>Переговорный стол (2 столешницы)
 на О образном  м/к 60х30</t>
  </si>
  <si>
    <t>Переговорный стол (3 столешницы)
 на О образном  м/к 60х30</t>
  </si>
  <si>
    <t>Опора цельносварная крайняя 60x30 О800</t>
  </si>
  <si>
    <t>Опора цельносварная промежуточная 60x30 O800</t>
  </si>
  <si>
    <t>Опора цельносварная промежуточная 60x30 O600</t>
  </si>
  <si>
    <t>Опора цельносварная крайняя 60x30 O1236</t>
  </si>
  <si>
    <t>Опора цельносварная промежуточная 60x30 O1236</t>
  </si>
  <si>
    <t>Опора цельносварная крайняя 60x30 О900</t>
  </si>
  <si>
    <t>Опора цельносварная промежуточная 60x30 O1636</t>
  </si>
  <si>
    <t>EVL109SX(DX)/О/40*40</t>
  </si>
  <si>
    <t>EVL110SX(DX)/О/40*40</t>
  </si>
  <si>
    <t>EVL111SX(DX)/О/40*40</t>
  </si>
  <si>
    <t>EVL102/0/40*40</t>
  </si>
  <si>
    <t>EVL103/0/40*40</t>
  </si>
  <si>
    <t>Опора цельносварная промежуточная 40x40 O1636</t>
  </si>
  <si>
    <t>Опора цельносварная промежуточная 40x40 O1236</t>
  </si>
  <si>
    <t>Опора цельносварная крайняя 40x40 O1236</t>
  </si>
  <si>
    <t>Опора цельносварная крайняя 40x40 O1636</t>
  </si>
  <si>
    <t>Опора цельносварная крайняя 40x40 О600</t>
  </si>
  <si>
    <t>Опора цельносварная крайняя 40x40 О700</t>
  </si>
  <si>
    <t>Опора цельносварная крайняя 40x40 О800</t>
  </si>
  <si>
    <t>Опора цельносварная крайняя 40x40 О900</t>
  </si>
  <si>
    <t>Опора цельносварная промежуточная 40x40 O600</t>
  </si>
  <si>
    <t>Опора цельносварная промежуточная 40x40 O700</t>
  </si>
  <si>
    <t>Опора цельносварная промежуточная 40x40 O800</t>
  </si>
  <si>
    <t>90x90x75</t>
  </si>
  <si>
    <t>Столешница эргономичная угловая
  левая/правая 1600х1300</t>
  </si>
  <si>
    <t>без лючка, 
для стола 
переговоров</t>
  </si>
  <si>
    <t>П-образная опора с сечением 40х40 мм</t>
  </si>
  <si>
    <t>О-образная опора с сечением 40х40 мм</t>
  </si>
  <si>
    <t>Стол для переговоров 
2,2 м. на металлических опорах</t>
  </si>
  <si>
    <t>Стол для переговоров 
1,4 м. на металлических опорах</t>
  </si>
  <si>
    <t>Стол для переговоров 
3,6 м. на металлических опорах</t>
  </si>
  <si>
    <t>Стол для переговоров
D90 см</t>
  </si>
  <si>
    <t>Стол для переговоров
110х90 см</t>
  </si>
  <si>
    <t>Стол для переговоров
90х90 см</t>
  </si>
  <si>
    <t xml:space="preserve">Секция стола для переговоров радиусная </t>
  </si>
  <si>
    <t>Стол письменный на ДСП опорах шириной 600 мм</t>
  </si>
  <si>
    <t>Стол письменный на ДСП опорах шириной 700 мм</t>
  </si>
  <si>
    <t>Стол письменный на ДСП опорах  шириной 800 мм</t>
  </si>
  <si>
    <t>Стол письменный на ДСП опорах, шириной 900 мм</t>
  </si>
  <si>
    <t>Стол криволинейный левый/правый на ДСП опорах, 
глубиной 600/900 мм</t>
  </si>
  <si>
    <t>Стол криволинейный левый/правый на ДСП опорах, 
глубиной 700/900 мм</t>
  </si>
  <si>
    <t>Стол криволинейный левый/правый на ДСП опорах, 
глубиной 800/900 мм</t>
  </si>
  <si>
    <t>EVL141</t>
  </si>
  <si>
    <t>EVL450</t>
  </si>
  <si>
    <t>EVL142</t>
  </si>
  <si>
    <t>EVL143</t>
  </si>
  <si>
    <t>EVL140</t>
  </si>
  <si>
    <t>EVL436</t>
  </si>
  <si>
    <t>EVL290</t>
  </si>
  <si>
    <t>EVL291</t>
  </si>
  <si>
    <t>1050х365х18</t>
  </si>
  <si>
    <t>1250х365х18</t>
  </si>
  <si>
    <t>1450х365х18</t>
  </si>
  <si>
    <t>1650х365х18</t>
  </si>
  <si>
    <t>EVL435SX</t>
  </si>
  <si>
    <t>2000х360х1850</t>
  </si>
  <si>
    <t>Шкаф приставной двухсторонний левый</t>
  </si>
  <si>
    <t>Шкаф приставной двухсторонний правый</t>
  </si>
  <si>
    <t>Локер на 25 ячеек (5х5 дверей) с ограничителем и обычным замком</t>
  </si>
  <si>
    <t>ЦЕНА, розница</t>
  </si>
  <si>
    <t>EVL500</t>
  </si>
  <si>
    <t>1050х750х22</t>
  </si>
  <si>
    <t>EVL501</t>
  </si>
  <si>
    <t>EVL502</t>
  </si>
  <si>
    <t>1250х750х22</t>
  </si>
  <si>
    <t>EVL503</t>
  </si>
  <si>
    <t>EVL504</t>
  </si>
  <si>
    <t>1450х750х22</t>
  </si>
  <si>
    <t>EVL505</t>
  </si>
  <si>
    <t>EVL506</t>
  </si>
  <si>
    <t>1650х750х22</t>
  </si>
  <si>
    <t>EVL507</t>
  </si>
  <si>
    <t>EVL508</t>
  </si>
  <si>
    <t>600х350х22</t>
  </si>
  <si>
    <t>EVL509</t>
  </si>
  <si>
    <t>700х350х22</t>
  </si>
  <si>
    <t>EVL510</t>
  </si>
  <si>
    <t>800х350х22</t>
  </si>
  <si>
    <t>1050х750х18</t>
  </si>
  <si>
    <t>1250х750х18</t>
  </si>
  <si>
    <t>1450х750х18</t>
  </si>
  <si>
    <t>1650х750х18</t>
  </si>
  <si>
    <t>600х350х18</t>
  </si>
  <si>
    <t>700х350х18</t>
  </si>
  <si>
    <t>800х350х18</t>
  </si>
  <si>
    <t>AKS160</t>
  </si>
  <si>
    <t>AKS161</t>
  </si>
  <si>
    <t>600х100х100</t>
  </si>
  <si>
    <t>Фронталь скромности стола 1200 мм</t>
  </si>
  <si>
    <t>Фронталь скромности стола 1400 мм</t>
  </si>
  <si>
    <t>Фронталь скромности стола 1600 мм</t>
  </si>
  <si>
    <t>Фронталь скромности стола 1800 мм</t>
  </si>
  <si>
    <t>Контейнер подвесной с 2 ящиками
(замок на верхний ящик)</t>
  </si>
  <si>
    <t>Опоры для бенч систем и столов</t>
  </si>
  <si>
    <t>Столешницы для столов и бенчей</t>
  </si>
  <si>
    <t>EVL105SX(DX)/П/40*40/</t>
  </si>
  <si>
    <t>EVL106SX(DX)/П/40*40/</t>
  </si>
  <si>
    <t>EVL107SX(DX)/П/40*40/</t>
  </si>
  <si>
    <t>EVL105SX(DX)/О/40*40/</t>
  </si>
  <si>
    <t>EVL106SX(DX)/О/40*40/</t>
  </si>
  <si>
    <t>EVL107SX(DX)/О/40*40/</t>
  </si>
  <si>
    <t>Комплект траверс (60х30) для прямого стола 1200</t>
  </si>
  <si>
    <t>Комплект траверс (60х30) для прямого стола 1400</t>
  </si>
  <si>
    <t>Комплект траверс (60х30) для прямого стола 1600</t>
  </si>
  <si>
    <t>Комплект траверс (60х30) для прямого стола 800</t>
  </si>
  <si>
    <t>Комплект траверс (60х30) для прямого стола 1000</t>
  </si>
  <si>
    <t>Комплект траверс (60х30) для прямого стола 1800</t>
  </si>
  <si>
    <t>Комплект траверс (60х30) для прямого стола 600</t>
  </si>
  <si>
    <t>Шкаф для документов (низ малые фасады, верх открытый) 800х2050</t>
  </si>
  <si>
    <t>ЛДСП: толщина столешницы 25 мм, цвета: Белый, Rovere, Венге, Салтило, Серый, Орех Гварнери, Антрацит, Честерфильд, Мокко(под заказ 2 нед). Заглушка в столешнице белая или антрацит, рекомендуем выбирать под цвет опор.</t>
  </si>
  <si>
    <t>Антрацит</t>
  </si>
  <si>
    <t>Белый</t>
  </si>
  <si>
    <t>Траверса для приставки 1000 мм 60х30</t>
  </si>
  <si>
    <t>EVL150</t>
  </si>
  <si>
    <t>EVL151</t>
  </si>
  <si>
    <t>EVL152</t>
  </si>
  <si>
    <t>EVL153</t>
  </si>
  <si>
    <t>EVL154</t>
  </si>
  <si>
    <t>EVL155</t>
  </si>
  <si>
    <t>EVL156</t>
  </si>
  <si>
    <t>EVL157</t>
  </si>
  <si>
    <t>EVL158</t>
  </si>
  <si>
    <t>EVL159</t>
  </si>
  <si>
    <t>EVL160</t>
  </si>
  <si>
    <t>EVL161</t>
  </si>
  <si>
    <t>EVL162</t>
  </si>
  <si>
    <t>EVL163</t>
  </si>
  <si>
    <t>EVL164</t>
  </si>
  <si>
    <t>EVL113/П/40*40/</t>
  </si>
  <si>
    <t>EVL114/П/40*40/</t>
  </si>
  <si>
    <t>EVL115/П/40*40/</t>
  </si>
  <si>
    <t>EVL116/П/40*40/</t>
  </si>
  <si>
    <t>Рабочая станция на 6 раб.места на П образном м/к 40х40 с шириной 1-го рабочего места 600 мм</t>
  </si>
  <si>
    <t>Рабочая станция на 6 раб.места на П образном м/к 40х40 с шириной 1-го рабочего места 700 мм</t>
  </si>
  <si>
    <t>3600*1436*750</t>
  </si>
  <si>
    <t>4200*1436*750</t>
  </si>
  <si>
    <t>4800*1436*750</t>
  </si>
  <si>
    <t>3600*1636*750</t>
  </si>
  <si>
    <t>4200*1636*750</t>
  </si>
  <si>
    <t>4800*1636*750</t>
  </si>
  <si>
    <t>EVL815</t>
  </si>
  <si>
    <t>EVL816</t>
  </si>
  <si>
    <t>EVL817</t>
  </si>
  <si>
    <t>EVL818</t>
  </si>
  <si>
    <t>EVL819</t>
  </si>
  <si>
    <t>EVL820</t>
  </si>
  <si>
    <t>EVL825</t>
  </si>
  <si>
    <t>EVL826</t>
  </si>
  <si>
    <t>EVL827</t>
  </si>
  <si>
    <t>EVL117/П/40*40/</t>
  </si>
  <si>
    <t>EVL118/П/40*40/</t>
  </si>
  <si>
    <t>EVL119/П/40*40/</t>
  </si>
  <si>
    <t>EVL120/П/40*40/</t>
  </si>
  <si>
    <t>EVL121/П/40*40/</t>
  </si>
  <si>
    <t>EVL122/П/40*40/</t>
  </si>
  <si>
    <t>EVL100/П/40*40/</t>
  </si>
  <si>
    <t>EVL101/П/40*40/</t>
  </si>
  <si>
    <t>EVL102/П/40*40/</t>
  </si>
  <si>
    <t>EVL103/П/40*40/</t>
  </si>
  <si>
    <t>EVL104/П/40*40/</t>
  </si>
  <si>
    <t>EVL123/П/40*40/</t>
  </si>
  <si>
    <t>EVL124/П/40*40/</t>
  </si>
  <si>
    <t>EVL601/П/40*40/</t>
  </si>
  <si>
    <t>EVL602/П/40*40/</t>
  </si>
  <si>
    <t>EVL603/П/40*40/</t>
  </si>
  <si>
    <t>EVL604/П/40*40/</t>
  </si>
  <si>
    <t>EVL605/П/40*40/</t>
  </si>
  <si>
    <t>EVL606/П/40*40/</t>
  </si>
  <si>
    <t>EVL607/П/40*40/</t>
  </si>
  <si>
    <t>EVL608/П/40*40/</t>
  </si>
  <si>
    <t>EVL609/П/40*40/</t>
  </si>
  <si>
    <t>EVL610/П/40*40/</t>
  </si>
  <si>
    <t>EVL611/П/40*40/</t>
  </si>
  <si>
    <t>EVL612/П/40*40/</t>
  </si>
  <si>
    <t>EVL613/П/40*40/</t>
  </si>
  <si>
    <t>EVL614/П/40*40/</t>
  </si>
  <si>
    <t>EVL615/П/40*40/</t>
  </si>
  <si>
    <t>EVL616/П/40*40/</t>
  </si>
  <si>
    <t>EVL617/П/40*40/</t>
  </si>
  <si>
    <t>EVL618/П/40*40/</t>
  </si>
  <si>
    <t>EVL619/П/40*40/</t>
  </si>
  <si>
    <t>EVL620/П/40*40/</t>
  </si>
  <si>
    <t>EVL621/П/40*40/</t>
  </si>
  <si>
    <t>EVL622/П/40*40/</t>
  </si>
  <si>
    <t>EVL623/П/40*40/</t>
  </si>
  <si>
    <t>EVL624/П/40*40/</t>
  </si>
  <si>
    <t>EVL625/П/40*40/</t>
  </si>
  <si>
    <t>EVL626/П/40*40/</t>
  </si>
  <si>
    <t>EVL627/П/40*40/</t>
  </si>
  <si>
    <t>EVL628/П/40*40/</t>
  </si>
  <si>
    <t>EVL629/П/40*40/</t>
  </si>
  <si>
    <t>EVL630/П/40*40/</t>
  </si>
  <si>
    <t>EVL631/П/40*40/</t>
  </si>
  <si>
    <t>EVL632/П/40*40/</t>
  </si>
  <si>
    <t>EVL633/П/40*40/</t>
  </si>
  <si>
    <t>EVL634/П/40*40/</t>
  </si>
  <si>
    <t>EVL635/П/40*40/</t>
  </si>
  <si>
    <t>EVL636/П/40*40/</t>
  </si>
  <si>
    <t>EVL637/П/40*40/</t>
  </si>
  <si>
    <t>EVL638/П/40*40/</t>
  </si>
  <si>
    <t>EVL639/П/40*40/</t>
  </si>
  <si>
    <t>EVL701/П/40*40/</t>
  </si>
  <si>
    <t>EVL702/П/40*40/</t>
  </si>
  <si>
    <t>EVL703/П/40*40/</t>
  </si>
  <si>
    <t>EVL704/П/40*40/</t>
  </si>
  <si>
    <t>EVL705/П/40*40/</t>
  </si>
  <si>
    <t>EVL706/П/40*40/</t>
  </si>
  <si>
    <t>EVL707/П/40*40/</t>
  </si>
  <si>
    <t>EVL708/П/40*40/</t>
  </si>
  <si>
    <t>EVL709/П/40*40/</t>
  </si>
  <si>
    <t>EVL710/П/40*40/</t>
  </si>
  <si>
    <t>EVL711/П/40*40/</t>
  </si>
  <si>
    <t>EVL712/П/40*40/</t>
  </si>
  <si>
    <t>EVL713/П/40*40/</t>
  </si>
  <si>
    <t>EVL714/П/40*40/</t>
  </si>
  <si>
    <t>EVL715/П/40*40/</t>
  </si>
  <si>
    <t>EVL716/П/40*40/</t>
  </si>
  <si>
    <t>EVL717/П/40*40/</t>
  </si>
  <si>
    <t>EVL718/П/40*40/</t>
  </si>
  <si>
    <t>EVL719/П/40*40/</t>
  </si>
  <si>
    <t>EVL720/П/40*40/</t>
  </si>
  <si>
    <t>EVL721/П/40*40/</t>
  </si>
  <si>
    <t>EVL722/П/40*40/</t>
  </si>
  <si>
    <t>EVL723/П/40*40/</t>
  </si>
  <si>
    <t>EVL724/П/40*40/</t>
  </si>
  <si>
    <t>EVL800/П/40*40/</t>
  </si>
  <si>
    <t>EVL801/П/40*40/</t>
  </si>
  <si>
    <t>EVL802/П/40*40/</t>
  </si>
  <si>
    <t>EVL803/П/40*40/</t>
  </si>
  <si>
    <t>EVL804/П/40*40/</t>
  </si>
  <si>
    <t>EVL805/П/40*40/</t>
  </si>
  <si>
    <t>EVL806/П/40*40/</t>
  </si>
  <si>
    <t>EVL807/П/40*40/</t>
  </si>
  <si>
    <t>EVL808/П/40*40/</t>
  </si>
  <si>
    <t>EVL809/П/40*40/</t>
  </si>
  <si>
    <t>EVL810/П/40*40/</t>
  </si>
  <si>
    <t>EVL811/П/40*40/</t>
  </si>
  <si>
    <t>EVL812/П/40*40/</t>
  </si>
  <si>
    <t>EVL813/П/40*40/</t>
  </si>
  <si>
    <t>EVL814/П/40*40/</t>
  </si>
  <si>
    <t>EVL680/П/40*40/</t>
  </si>
  <si>
    <t>EVL679/П/40*40/</t>
  </si>
  <si>
    <t>EVL678/П/40*40/</t>
  </si>
  <si>
    <t>EVL677/П/40*40/</t>
  </si>
  <si>
    <t>EVL676/П/40*40/</t>
  </si>
  <si>
    <t>EVL675/П/40*40/</t>
  </si>
  <si>
    <t>EVL674/П/40*40/</t>
  </si>
  <si>
    <t>EVL673/П/40*40/</t>
  </si>
  <si>
    <t>EVL672/П/40*40/</t>
  </si>
  <si>
    <t>EVL671/П/40*40/</t>
  </si>
  <si>
    <t>EVL670/П/40*40/</t>
  </si>
  <si>
    <t>EVL669/П/40*40/</t>
  </si>
  <si>
    <t>EVL668/П/40*40/</t>
  </si>
  <si>
    <t>EVL667/П/40*40/</t>
  </si>
  <si>
    <t>EVL666/П/40*40/</t>
  </si>
  <si>
    <t>EVL665/П/40*40/</t>
  </si>
  <si>
    <t>EVL664/П/40*40/</t>
  </si>
  <si>
    <t>EVL663/П/40*40/</t>
  </si>
  <si>
    <t>EVL662/П/40*40/</t>
  </si>
  <si>
    <t>EVL661/П/40*40/</t>
  </si>
  <si>
    <t>EVL645/П/40*40/</t>
  </si>
  <si>
    <t>EVL646/П/40*40/</t>
  </si>
  <si>
    <t>EVL647/П/40*40/</t>
  </si>
  <si>
    <t>EVL648/П/40*40/</t>
  </si>
  <si>
    <t>EVL649/П/40*40/</t>
  </si>
  <si>
    <t>EVL650/П/40*40/</t>
  </si>
  <si>
    <t>EVL651/П/40*40/</t>
  </si>
  <si>
    <t>EVL652/П/40*40/</t>
  </si>
  <si>
    <t>EVL653/П/40*40/</t>
  </si>
  <si>
    <t>EVL654/П/40*40/</t>
  </si>
  <si>
    <t>EVL655/П/40*40/</t>
  </si>
  <si>
    <t>EVL656/П/40*40/</t>
  </si>
  <si>
    <t>EVL657/П/40*40/</t>
  </si>
  <si>
    <t>EVL658/П/40*40/</t>
  </si>
  <si>
    <t>EVL659/П/40*40/</t>
  </si>
  <si>
    <t>EVL660/П/40*40/</t>
  </si>
  <si>
    <t>EVL725/П/40*40/</t>
  </si>
  <si>
    <t>EVL726/П/40*40/</t>
  </si>
  <si>
    <t>EVL727/П/40*40/</t>
  </si>
  <si>
    <t>EVL728/П/40*40/</t>
  </si>
  <si>
    <t>EVL729/П/40*40/</t>
  </si>
  <si>
    <t>EVL730/П/40*40/</t>
  </si>
  <si>
    <t>EVL731/П/40*40/</t>
  </si>
  <si>
    <t>EVL732/П/40*40/</t>
  </si>
  <si>
    <t>EVL733/П/40*40/</t>
  </si>
  <si>
    <t>EVL734/П/40*40/</t>
  </si>
  <si>
    <t>EVL735/П/40*40/</t>
  </si>
  <si>
    <t>EVL736/П/40*40/</t>
  </si>
  <si>
    <t>EVL135/П/40*40/</t>
  </si>
  <si>
    <t>EVL137/П/40*40/</t>
  </si>
  <si>
    <t>Название цвета</t>
  </si>
  <si>
    <t>Код цвета</t>
  </si>
  <si>
    <t>H</t>
  </si>
  <si>
    <t>Цвет столешницы</t>
  </si>
  <si>
    <t>Цвет Опор</t>
  </si>
  <si>
    <t>Цвет кабель-канала</t>
  </si>
  <si>
    <t>Серый</t>
  </si>
  <si>
    <t>ANT</t>
  </si>
  <si>
    <t>GR</t>
  </si>
  <si>
    <t>WHT</t>
  </si>
  <si>
    <t>Серый(заказ)</t>
  </si>
  <si>
    <t>Салтилло</t>
  </si>
  <si>
    <t>SLT</t>
  </si>
  <si>
    <t>Дуб Честерфилд</t>
  </si>
  <si>
    <t>R2</t>
  </si>
  <si>
    <t>EVL101/П/60*30/</t>
  </si>
  <si>
    <t>EVL102/П/60*30/</t>
  </si>
  <si>
    <t>EVL113/П/60*30/</t>
  </si>
  <si>
    <t>EVL114/П/60*30/</t>
  </si>
  <si>
    <t>EVL115/П/60*30/</t>
  </si>
  <si>
    <t>EVL116/П/60*30/</t>
  </si>
  <si>
    <t>EVL100/П/60*30/</t>
  </si>
  <si>
    <t>EVL103/П/60*30/</t>
  </si>
  <si>
    <t>EVL104/П/60*30/</t>
  </si>
  <si>
    <t>EVL117/П/60*30/</t>
  </si>
  <si>
    <t>EVL118/П/60*30/</t>
  </si>
  <si>
    <t>EVL119/П/60*30/</t>
  </si>
  <si>
    <t>EVL120/П/60*30/</t>
  </si>
  <si>
    <t>EVL121/П/60*30/</t>
  </si>
  <si>
    <t>EVL122/П/60*30/</t>
  </si>
  <si>
    <t>EVL601/П/60*30/</t>
  </si>
  <si>
    <t>EVL602/П/60*30/</t>
  </si>
  <si>
    <t>EVL603/П/60*30/</t>
  </si>
  <si>
    <t>EVL604/П/60*30/</t>
  </si>
  <si>
    <t>EVL605/П/60*30/</t>
  </si>
  <si>
    <t>EVL606/П/60*30/</t>
  </si>
  <si>
    <t>EVL607/П/60*30/</t>
  </si>
  <si>
    <t>EVL608/П/60*30/</t>
  </si>
  <si>
    <t>EVL609/П/60*30/</t>
  </si>
  <si>
    <t>EVL610/П/60*30/</t>
  </si>
  <si>
    <t>EVL611/П/60*30/</t>
  </si>
  <si>
    <t>EVL612/П/60*30/</t>
  </si>
  <si>
    <t>EVL613/П/60*30/</t>
  </si>
  <si>
    <t>EVL614/П/60*30/</t>
  </si>
  <si>
    <t>EVL615/П/60*30/</t>
  </si>
  <si>
    <t>EVL616/П/60*30/</t>
  </si>
  <si>
    <t>EVL617/П/60*30/</t>
  </si>
  <si>
    <t>EVL618/П/60*30/</t>
  </si>
  <si>
    <t>EVL619/П/60*30/</t>
  </si>
  <si>
    <t>EVL620/П/60*30/</t>
  </si>
  <si>
    <t>EVL621/П/60*30/</t>
  </si>
  <si>
    <t>EVL622/П/60*30/</t>
  </si>
  <si>
    <t>EVL623/П/60*30/</t>
  </si>
  <si>
    <t>EVL624/П/60*30/</t>
  </si>
  <si>
    <t>EVL625/П/60*30/</t>
  </si>
  <si>
    <t>EVL626/П/60*30/</t>
  </si>
  <si>
    <t>EVL627/П/60*30/</t>
  </si>
  <si>
    <t>EVL628/П/60*30/</t>
  </si>
  <si>
    <t>EVL629/П/60*30/</t>
  </si>
  <si>
    <t>EVL630/П/60*30/</t>
  </si>
  <si>
    <t>EVL631/П/60*30/</t>
  </si>
  <si>
    <t>EVL632/П/60*30/</t>
  </si>
  <si>
    <t>EVL633/П/60*30/</t>
  </si>
  <si>
    <t>EVL634/П/60*30/</t>
  </si>
  <si>
    <t>EVL635/П/60*30/</t>
  </si>
  <si>
    <t>EVL636/П/60*30/</t>
  </si>
  <si>
    <t>EVL637/П/60*30/</t>
  </si>
  <si>
    <t>EVL638/П/60*30/</t>
  </si>
  <si>
    <t>EVL639/П/60*30/</t>
  </si>
  <si>
    <t>EVL135/П/60*30/</t>
  </si>
  <si>
    <t>EVL137/П/60*30/</t>
  </si>
  <si>
    <t>EVL701/П/60*30/</t>
  </si>
  <si>
    <t>EVL702/П/60*30/</t>
  </si>
  <si>
    <t>EVL703/П/60*30/</t>
  </si>
  <si>
    <t>EVL704/П/60*30/</t>
  </si>
  <si>
    <t>EVL705/П/60*30/</t>
  </si>
  <si>
    <t>EVL706/П/60*30/</t>
  </si>
  <si>
    <t>EVL707/П/60*30/</t>
  </si>
  <si>
    <t>EVL708/П/60*30/</t>
  </si>
  <si>
    <t>EVL709/П/60*30/</t>
  </si>
  <si>
    <t>EVL710/П/60*30/</t>
  </si>
  <si>
    <t>EVL711/П/60*30/</t>
  </si>
  <si>
    <t>EVL712/П/60*30/</t>
  </si>
  <si>
    <t>EVL713/П/60*30/</t>
  </si>
  <si>
    <t>EVL714/П/60*30/</t>
  </si>
  <si>
    <t>EVL715/П/60*30/</t>
  </si>
  <si>
    <t>EVL716/П/60*30/</t>
  </si>
  <si>
    <t>EVL717/П/60*30/</t>
  </si>
  <si>
    <t>EVL718/П/60*30/</t>
  </si>
  <si>
    <t>EVL719/П/60*30/</t>
  </si>
  <si>
    <t>EVL720/П/60*30/</t>
  </si>
  <si>
    <t>EVL721/П/60*30/</t>
  </si>
  <si>
    <t>EVL722/П/60*30/</t>
  </si>
  <si>
    <t>EVL723/П/60*30/</t>
  </si>
  <si>
    <t>EVL724/П/60*30/</t>
  </si>
  <si>
    <t>EVL725/П/60*30/</t>
  </si>
  <si>
    <t>EVL726/П/60*30/</t>
  </si>
  <si>
    <t>EVL727/П/60*30/</t>
  </si>
  <si>
    <t>EVL728/П/60*30/</t>
  </si>
  <si>
    <t>EVL729/П/60*30/</t>
  </si>
  <si>
    <t>EVL730/П/60*30/</t>
  </si>
  <si>
    <t>EVL731/П/60*30/</t>
  </si>
  <si>
    <t>EVL732/П/60*30/</t>
  </si>
  <si>
    <t>EVL733/П/60*30/</t>
  </si>
  <si>
    <t>EVL734/П/60*30/</t>
  </si>
  <si>
    <t>EVL735/П/60*30/</t>
  </si>
  <si>
    <t>EVL736/П/60*30/</t>
  </si>
  <si>
    <t>EVL645/П/60*30/</t>
  </si>
  <si>
    <t>EVL646/П/60*30/</t>
  </si>
  <si>
    <t>EVL647/П/60*30/</t>
  </si>
  <si>
    <t>EVL648/П/60*30/</t>
  </si>
  <si>
    <t>EVL649/П/60*30/</t>
  </si>
  <si>
    <t>EVL650/П/60*30/</t>
  </si>
  <si>
    <t>EVL651/П/60*30/</t>
  </si>
  <si>
    <t>EVL652/П/60*30/</t>
  </si>
  <si>
    <t>EVL653/П/60*30/</t>
  </si>
  <si>
    <t>EVL654/П/60*30/</t>
  </si>
  <si>
    <t>EVL655/П/60*30/</t>
  </si>
  <si>
    <t>EVL656/П/60*30/</t>
  </si>
  <si>
    <t>EVL657/П/60*30/</t>
  </si>
  <si>
    <t>EVL658/П/60*30/</t>
  </si>
  <si>
    <t>EVL659/П/60*30/</t>
  </si>
  <si>
    <t>EVL660/П/60*30/</t>
  </si>
  <si>
    <t>EVL661/П/60*30/</t>
  </si>
  <si>
    <t>EVL662/П/60*30/</t>
  </si>
  <si>
    <t>EVL663/П/60*30/</t>
  </si>
  <si>
    <t>EVL664/П/60*30/</t>
  </si>
  <si>
    <t>EVL665/П/60*30/</t>
  </si>
  <si>
    <t>EVL666/П/60*30/</t>
  </si>
  <si>
    <t>EVL667/П/60*30/</t>
  </si>
  <si>
    <t>EVL668/П/60*30/</t>
  </si>
  <si>
    <t>EVL669/П/60*30/</t>
  </si>
  <si>
    <t>EVL670/П/60*30/</t>
  </si>
  <si>
    <t>EVL671/П/60*30/</t>
  </si>
  <si>
    <t>EVL672/П/60*30/</t>
  </si>
  <si>
    <t>EVL673/П/60*30/</t>
  </si>
  <si>
    <t>EVL674/П/60*30/</t>
  </si>
  <si>
    <t>EVL675/П/60*30/</t>
  </si>
  <si>
    <t>EVL676/П/60*30/</t>
  </si>
  <si>
    <t>EVL677/П/60*30/</t>
  </si>
  <si>
    <t>EVL678/П/60*30/</t>
  </si>
  <si>
    <t>EVL679/П/60*30/</t>
  </si>
  <si>
    <t>EVL680/П/60*30/</t>
  </si>
  <si>
    <t>EVL800/П/60*30/</t>
  </si>
  <si>
    <t>EVL801/П/60*30/</t>
  </si>
  <si>
    <t>EVL802/П/60*30/</t>
  </si>
  <si>
    <t>EVL803/П/60*30/</t>
  </si>
  <si>
    <t>EVL804/П/60*30/</t>
  </si>
  <si>
    <t>EVL805/П/60*30/</t>
  </si>
  <si>
    <t>EVL806/П/60*30/</t>
  </si>
  <si>
    <t>EVL807/П/60*30/</t>
  </si>
  <si>
    <t>EVL808/П/60*30/</t>
  </si>
  <si>
    <t>EVL809/П/60*30/</t>
  </si>
  <si>
    <t>EVL810/П/60*30/</t>
  </si>
  <si>
    <t>EVL811/П/60*30/</t>
  </si>
  <si>
    <t>EVL812/П/60*30/</t>
  </si>
  <si>
    <t>EVL813/П/60*30/</t>
  </si>
  <si>
    <t>EVL814/П/60*30/</t>
  </si>
  <si>
    <t>EVL113/О/40*40/</t>
  </si>
  <si>
    <t>EVL114/О/40*40/</t>
  </si>
  <si>
    <t>EVL115/О/40*40/</t>
  </si>
  <si>
    <t>EVL116/О/40*40/</t>
  </si>
  <si>
    <t>EVL100/О/40*40/</t>
  </si>
  <si>
    <t>EVL101/О/40*40/</t>
  </si>
  <si>
    <t>EVL104/О/40*40/</t>
  </si>
  <si>
    <t>EVL117/О/40*40/</t>
  </si>
  <si>
    <t>EVL118/О/40*40/</t>
  </si>
  <si>
    <t>EVL119/О/40*40/</t>
  </si>
  <si>
    <t>EVL120/О/40*40/</t>
  </si>
  <si>
    <t>EVL121/О/40*40/</t>
  </si>
  <si>
    <t>EVL122/О/40*40/</t>
  </si>
  <si>
    <t>EVL601/О/40*40/</t>
  </si>
  <si>
    <t>EVL602/О/40*40/</t>
  </si>
  <si>
    <t>EVL603/О/40*40/</t>
  </si>
  <si>
    <t>EVL604/О/40*40/</t>
  </si>
  <si>
    <t>EVL605/О/40*40/</t>
  </si>
  <si>
    <t>EVL606/О/40*40/</t>
  </si>
  <si>
    <t>EVL607/О/40*40/</t>
  </si>
  <si>
    <t>EVL608/О/40*40/</t>
  </si>
  <si>
    <t>EVL609/О/40*40/</t>
  </si>
  <si>
    <t>EVL610/О/40*40/</t>
  </si>
  <si>
    <t>EVL611/О/40*40/</t>
  </si>
  <si>
    <t>EVL612/О/40*40/</t>
  </si>
  <si>
    <t>EVL613/О/40*40/</t>
  </si>
  <si>
    <t>EVL614/О/40*40/</t>
  </si>
  <si>
    <t>EVL615/О/40*40/</t>
  </si>
  <si>
    <t>EVL616/О/40*40/</t>
  </si>
  <si>
    <t>EVL617/О/40*40/</t>
  </si>
  <si>
    <t>EVL618/О/40*40/</t>
  </si>
  <si>
    <t>EVL619/О/40*40/</t>
  </si>
  <si>
    <t>EVL620/О/40*40/</t>
  </si>
  <si>
    <t>EVL621/О/40*40/</t>
  </si>
  <si>
    <t>EVL622/О/40*40/</t>
  </si>
  <si>
    <t>EVL623/О/40*40/</t>
  </si>
  <si>
    <t>EVL624/О/40*40/</t>
  </si>
  <si>
    <t>EVL625/О/40*40/</t>
  </si>
  <si>
    <t>EVL626/О/40*40/</t>
  </si>
  <si>
    <t>EVL627/О/40*40/</t>
  </si>
  <si>
    <t>EVL628/О/40*40/</t>
  </si>
  <si>
    <t>EVL629/О/40*40/</t>
  </si>
  <si>
    <t>EVL630/О/40*40/</t>
  </si>
  <si>
    <t>EVL631/О/40*40/</t>
  </si>
  <si>
    <t>EVL632/О/40*40/</t>
  </si>
  <si>
    <t>EVL633/О/40*40/</t>
  </si>
  <si>
    <t>EVL634/О/40*40/</t>
  </si>
  <si>
    <t>EVL635/О/40*40/</t>
  </si>
  <si>
    <t>EVL636/О/40*40/</t>
  </si>
  <si>
    <t>EVL637/О/40*40/</t>
  </si>
  <si>
    <t>EVL638/О/40*40/</t>
  </si>
  <si>
    <t>EVL639/О/40*40/</t>
  </si>
  <si>
    <t>EVL135/О/40*40/</t>
  </si>
  <si>
    <t>EVL137/О/40*40/</t>
  </si>
  <si>
    <t>EVL701/О/40*40/</t>
  </si>
  <si>
    <t>EVL702/О/40*40/</t>
  </si>
  <si>
    <t>EVL703/О/40*40/</t>
  </si>
  <si>
    <t>EVL704/О/40*40/</t>
  </si>
  <si>
    <t>EVL705/О/40*40/</t>
  </si>
  <si>
    <t>EVL706/О/40*40/</t>
  </si>
  <si>
    <t>EVL707/О/40*40/</t>
  </si>
  <si>
    <t>EVL708/О/40*40/</t>
  </si>
  <si>
    <t>EVL709/О/40*40/</t>
  </si>
  <si>
    <t>EVL710/О/40*40/</t>
  </si>
  <si>
    <t>EVL711/О/40*40/</t>
  </si>
  <si>
    <t>EVL712/О/40*40/</t>
  </si>
  <si>
    <t>EVL713/О/40*40/</t>
  </si>
  <si>
    <t>EVL714/О/40*40/</t>
  </si>
  <si>
    <t>EVL715/О/40*40/</t>
  </si>
  <si>
    <t>EVL716/О/40*40/</t>
  </si>
  <si>
    <t>EVL717/О/40*40/</t>
  </si>
  <si>
    <t>EVL718/О/40*40/</t>
  </si>
  <si>
    <t>EVL719/О/40*40/</t>
  </si>
  <si>
    <t>EVL720/О/40*40/</t>
  </si>
  <si>
    <t>EVL721/О/40*40/</t>
  </si>
  <si>
    <t>EVL722/О/40*40/</t>
  </si>
  <si>
    <t>EVL723/О/40*40/</t>
  </si>
  <si>
    <t>EVL724/О/40*40/</t>
  </si>
  <si>
    <t>EVL725/О/40*40/</t>
  </si>
  <si>
    <t>EVL726/О/40*40/</t>
  </si>
  <si>
    <t>EVL727/О/40*40/</t>
  </si>
  <si>
    <t>EVL728/О/40*40/</t>
  </si>
  <si>
    <t>EVL729/О/40*40/</t>
  </si>
  <si>
    <t>EVL730/О/40*40/</t>
  </si>
  <si>
    <t>EVL731/О/40*40/</t>
  </si>
  <si>
    <t>EVL732/О/40*40/</t>
  </si>
  <si>
    <t>EVL733/О/40*40/</t>
  </si>
  <si>
    <t>EVL734/О/40*40/</t>
  </si>
  <si>
    <t>EVL735/О/40*40/</t>
  </si>
  <si>
    <t>EVL736/О/40*40/</t>
  </si>
  <si>
    <t>EVL645/О/40*40/</t>
  </si>
  <si>
    <t>EVL646/О/40*40/</t>
  </si>
  <si>
    <t>EVL647/О/40*40/</t>
  </si>
  <si>
    <t>EVL648/О/40*40/</t>
  </si>
  <si>
    <t>EVL649/О/40*40/</t>
  </si>
  <si>
    <t>EVL650/О/40*40/</t>
  </si>
  <si>
    <t>EVL651/О/40*40/</t>
  </si>
  <si>
    <t>EVL652/О/40*40/</t>
  </si>
  <si>
    <t>EVL653/О/40*40/</t>
  </si>
  <si>
    <t>EVL654/О/40*40/</t>
  </si>
  <si>
    <t>EVL655/О/40*40/</t>
  </si>
  <si>
    <t>EVL656/О/40*40/</t>
  </si>
  <si>
    <t>EVL657/О/40*40/</t>
  </si>
  <si>
    <t>EVL658/О/40*40/</t>
  </si>
  <si>
    <t>EVL659/О/40*40/</t>
  </si>
  <si>
    <t>EVL660/О/40*40/</t>
  </si>
  <si>
    <t>EVL661/О/40*40/</t>
  </si>
  <si>
    <t>EVL662/О/40*40/</t>
  </si>
  <si>
    <t>EVL663/О/40*40/</t>
  </si>
  <si>
    <t>EVL664/О/40*40/</t>
  </si>
  <si>
    <t>EVL665/О/40*40/</t>
  </si>
  <si>
    <t>EVL666/О/40*40/</t>
  </si>
  <si>
    <t>EVL667/О/40*40/</t>
  </si>
  <si>
    <t>EVL668/О/40*40/</t>
  </si>
  <si>
    <t>EVL669/О/40*40/</t>
  </si>
  <si>
    <t>EVL670/О/40*40/</t>
  </si>
  <si>
    <t>EVL671/О/40*40/</t>
  </si>
  <si>
    <t>EVL672/О/40*40/</t>
  </si>
  <si>
    <t>EVL673/О/40*40/</t>
  </si>
  <si>
    <t>EVL674/О/40*40/</t>
  </si>
  <si>
    <t>EVL675/О/40*40/</t>
  </si>
  <si>
    <t>EVL676/О/40*40/</t>
  </si>
  <si>
    <t>EVL677/О/40*40/</t>
  </si>
  <si>
    <t>EVL678/О/40*40/</t>
  </si>
  <si>
    <t>EVL679/О/40*40/</t>
  </si>
  <si>
    <t>EVL680/О/40*40/</t>
  </si>
  <si>
    <t>EVL800/О/40*40/</t>
  </si>
  <si>
    <t>EVL801/О/40*40/</t>
  </si>
  <si>
    <t>EVL802/О/40*40/</t>
  </si>
  <si>
    <t>EVL803/О/40*40/</t>
  </si>
  <si>
    <t>EVL804/О/40*40/</t>
  </si>
  <si>
    <t>EVL805/О/40*40/</t>
  </si>
  <si>
    <t>EVL806/О/40*40/</t>
  </si>
  <si>
    <t>EVL807/О/40*40/</t>
  </si>
  <si>
    <t>EVL808/О/40*40/</t>
  </si>
  <si>
    <t>EVL809/О/40*40/</t>
  </si>
  <si>
    <t>EVL810/О/40*40/</t>
  </si>
  <si>
    <t>EVL811/О/40*40/</t>
  </si>
  <si>
    <t>EVL812/О/40*40/</t>
  </si>
  <si>
    <t>EVL813/О/40*40/</t>
  </si>
  <si>
    <t>EVL814/О/40*40/</t>
  </si>
  <si>
    <t>Рабочая станция на 6 раб.места на О образном м/к 40х40 с шириной 1-го рабочего места 600 мм</t>
  </si>
  <si>
    <t>Рабочая станция на 6 раб.места на О образном м/к 40х40 с шириной 1-го рабочего места 700 мм</t>
  </si>
  <si>
    <t>Рабочая станция на 6 раб.места на О образном м/к 40х40 с с шириной 1-го рабочего места 800 мм</t>
  </si>
  <si>
    <t>Рабочая станция на 6 раб.места на П образном м/к 30х60 с шириной 1-го рабочего места 600 мм</t>
  </si>
  <si>
    <t>Рабочая станция на 6 раб.места на П образном м/к 30х60 с шириной 1-го рабочего места 700 мм</t>
  </si>
  <si>
    <t>Рабочая станция на 6 раб.места на П образном м/к 30х60 с шириной 1-го рабочего места 800 мм</t>
  </si>
  <si>
    <t>U003</t>
  </si>
  <si>
    <t>EVL113/О/60*30/</t>
  </si>
  <si>
    <t>EVL114/О/60*30/</t>
  </si>
  <si>
    <t>EVL115/О/60*30/</t>
  </si>
  <si>
    <t>EVL116/О/60*30/</t>
  </si>
  <si>
    <t>EVL100/О/60*30/</t>
  </si>
  <si>
    <t>EVL101/О/60*30/</t>
  </si>
  <si>
    <t>EVL102/О/60*30/</t>
  </si>
  <si>
    <t>EVL103/О/60*30/</t>
  </si>
  <si>
    <t>EVL104/О/60*30/</t>
  </si>
  <si>
    <t>EVL117/О/60*30/</t>
  </si>
  <si>
    <t>EVL118/О/60*30/</t>
  </si>
  <si>
    <t>EVL119/О/60*30/</t>
  </si>
  <si>
    <t>EVL120/О/60*30/</t>
  </si>
  <si>
    <t>EVL121/О/60*30/</t>
  </si>
  <si>
    <t>EVL122/О/60*30/</t>
  </si>
  <si>
    <t>EVL123/О/60*30/</t>
  </si>
  <si>
    <t>EVL124/О/60*30/</t>
  </si>
  <si>
    <t>EVL601/О/60*30/</t>
  </si>
  <si>
    <t>EVL602/О/60*30/</t>
  </si>
  <si>
    <t>EVL603/О/60*30/</t>
  </si>
  <si>
    <t>EVL604/О/60*30/</t>
  </si>
  <si>
    <t>EVL605/О/60*30/</t>
  </si>
  <si>
    <t>EVL606/О/60*30/</t>
  </si>
  <si>
    <t>EVL607/О/60*30/</t>
  </si>
  <si>
    <t>EVL608/О/60*30/</t>
  </si>
  <si>
    <t>EVL609/О/60*30/</t>
  </si>
  <si>
    <t>EVL610/О/60*30/</t>
  </si>
  <si>
    <t>EVL611/О/60*30/</t>
  </si>
  <si>
    <t>EVL612/О/60*30/</t>
  </si>
  <si>
    <t>EVL613/О/60*30/</t>
  </si>
  <si>
    <t>EVL614/О/60*30/</t>
  </si>
  <si>
    <t>EVL615/О/60*30/</t>
  </si>
  <si>
    <t>EVL616/О/60*30/</t>
  </si>
  <si>
    <t>EVL617/О/60*30/</t>
  </si>
  <si>
    <t>EVL618/О/60*30/</t>
  </si>
  <si>
    <t>EVL619/О/60*30/</t>
  </si>
  <si>
    <t>EVL620/О/60*30/</t>
  </si>
  <si>
    <t>EVL621/О/60*30/</t>
  </si>
  <si>
    <t>EVL622/О/60*30/</t>
  </si>
  <si>
    <t>EVL623/О/60*30/</t>
  </si>
  <si>
    <t>EVL624/О/60*30/</t>
  </si>
  <si>
    <t>EVL625/О/60*30/</t>
  </si>
  <si>
    <t>EVL626/О/60*30/</t>
  </si>
  <si>
    <t>EVL627/О/60*30/</t>
  </si>
  <si>
    <t>EVL628/О/60*30/</t>
  </si>
  <si>
    <t>EVL629/О/60*30/</t>
  </si>
  <si>
    <t>EVL630/О/60*30/</t>
  </si>
  <si>
    <t>EVL631/О/60*30/</t>
  </si>
  <si>
    <t>EVL632/О/60*30/</t>
  </si>
  <si>
    <t>EVL633/О/60*30/</t>
  </si>
  <si>
    <t>EVL634/О/60*30/</t>
  </si>
  <si>
    <t>EVL635/О/60*30/</t>
  </si>
  <si>
    <t>EVL636/О/60*30/</t>
  </si>
  <si>
    <t>EVL637/О/60*30/</t>
  </si>
  <si>
    <t>EVL638/О/60*30/</t>
  </si>
  <si>
    <t>EVL639/О/60*30/</t>
  </si>
  <si>
    <t>EVL135/О/60*30/</t>
  </si>
  <si>
    <t>EVL137/О/60*30/</t>
  </si>
  <si>
    <t>EVL701/О/60*30/</t>
  </si>
  <si>
    <t>EVL702/О/60*30/</t>
  </si>
  <si>
    <t>EVL703/О/60*30/</t>
  </si>
  <si>
    <t>EVL704/О/60*30/</t>
  </si>
  <si>
    <t>EVL705/О/60*30/</t>
  </si>
  <si>
    <t>EVL706/О/60*30/</t>
  </si>
  <si>
    <t>EVL707/О/60*30/</t>
  </si>
  <si>
    <t>EVL708/О/60*30/</t>
  </si>
  <si>
    <t>EVL709/О/60*30/</t>
  </si>
  <si>
    <t>EVL710/О/60*30/</t>
  </si>
  <si>
    <t>EVL711/О/60*30/</t>
  </si>
  <si>
    <t>EVL712/О/60*30/</t>
  </si>
  <si>
    <t>EVL713/О/60*30/</t>
  </si>
  <si>
    <t>EVL714/О/60*30/</t>
  </si>
  <si>
    <t>EVL715/О/60*30/</t>
  </si>
  <si>
    <t>EVL716/О/60*30/</t>
  </si>
  <si>
    <t>EVL717/О/60*30/</t>
  </si>
  <si>
    <t>EVL718/О/60*30/</t>
  </si>
  <si>
    <t>EVL719/О/60*30/</t>
  </si>
  <si>
    <t>EVL720/О/60*30/</t>
  </si>
  <si>
    <t>EVL721/О/60*30/</t>
  </si>
  <si>
    <t>EVL722/О/60*30/</t>
  </si>
  <si>
    <t>EVL723/О/60*30/</t>
  </si>
  <si>
    <t>EVL724/О/60*30/</t>
  </si>
  <si>
    <t>EVL725/О/60*30/</t>
  </si>
  <si>
    <t>EVL726/О/60*30/</t>
  </si>
  <si>
    <t>EVL727/О/60*30/</t>
  </si>
  <si>
    <t>EVL728/О/60*30/</t>
  </si>
  <si>
    <t>EVL729/О/60*30/</t>
  </si>
  <si>
    <t>EVL730/О/60*30/</t>
  </si>
  <si>
    <t>EVL731/О/60*30/</t>
  </si>
  <si>
    <t>EVL732/О/60*30/</t>
  </si>
  <si>
    <t>EVL733/О/60*30/</t>
  </si>
  <si>
    <t>EVL734/О/60*30/</t>
  </si>
  <si>
    <t>EVL735/О/60*30/</t>
  </si>
  <si>
    <t>EVL736/О/60*30/</t>
  </si>
  <si>
    <t>EVL645/О/60*30/</t>
  </si>
  <si>
    <t>EVL646/О/60*30/</t>
  </si>
  <si>
    <t>EVL647/О/60*30/</t>
  </si>
  <si>
    <t>EVL648/О/60*30/</t>
  </si>
  <si>
    <t>EVL649/О/60*30/</t>
  </si>
  <si>
    <t>EVL650/О/60*30/</t>
  </si>
  <si>
    <t>EVL651/О/60*30/</t>
  </si>
  <si>
    <t>EVL652/О/60*30/</t>
  </si>
  <si>
    <t>EVL653/О/60*30/</t>
  </si>
  <si>
    <t>EVL654/О/60*30/</t>
  </si>
  <si>
    <t>EVL655/О/60*30/</t>
  </si>
  <si>
    <t>EVL656/О/60*30/</t>
  </si>
  <si>
    <t>EVL657/О/60*30/</t>
  </si>
  <si>
    <t>EVL658/О/60*30/</t>
  </si>
  <si>
    <t>EVL659/О/60*30/</t>
  </si>
  <si>
    <t>EVL660/О/60*30/</t>
  </si>
  <si>
    <t>EVL661/О/60*30/</t>
  </si>
  <si>
    <t>EVL662/О/60*30/</t>
  </si>
  <si>
    <t>EVL663/О/60*30/</t>
  </si>
  <si>
    <t>EVL664/О/60*30/</t>
  </si>
  <si>
    <t>EVL665/О/60*30/</t>
  </si>
  <si>
    <t>EVL666/О/60*30/</t>
  </si>
  <si>
    <t>EVL667/О/60*30/</t>
  </si>
  <si>
    <t>EVL668/О/60*30/</t>
  </si>
  <si>
    <t>EVL669/О/60*30/</t>
  </si>
  <si>
    <t>EVL670/О/60*30/</t>
  </si>
  <si>
    <t>EVL671/О/60*30/</t>
  </si>
  <si>
    <t>EVL672/О/60*30/</t>
  </si>
  <si>
    <t>EVL673/О/60*30/</t>
  </si>
  <si>
    <t>EVL674/О/60*30/</t>
  </si>
  <si>
    <t>EVL675/О/60*30/</t>
  </si>
  <si>
    <t>EVL676/О/60*30/</t>
  </si>
  <si>
    <t>EVL677/О/60*30/</t>
  </si>
  <si>
    <t>EVL678/О/60*30/</t>
  </si>
  <si>
    <t>EVL679/О/60*30/</t>
  </si>
  <si>
    <t>EVL680/О/60*30/</t>
  </si>
  <si>
    <t>EVL800/О/60*30/</t>
  </si>
  <si>
    <t>EVL801/О/60*30/</t>
  </si>
  <si>
    <t>EVL802/О/60*30/</t>
  </si>
  <si>
    <t>EVL803/О/60*30/</t>
  </si>
  <si>
    <t>EVL804/О/60*30/</t>
  </si>
  <si>
    <t>EVL805/О/60*30/</t>
  </si>
  <si>
    <t>EVL806/О/60*30/</t>
  </si>
  <si>
    <t>EVL807/О/60*30/</t>
  </si>
  <si>
    <t>EVL808/О/60*30/</t>
  </si>
  <si>
    <t>EVL809/О/60*30/</t>
  </si>
  <si>
    <t>EVL810/О/60*30/</t>
  </si>
  <si>
    <t>EVL811/О/60*30/</t>
  </si>
  <si>
    <t>EVL812/О/60*30/</t>
  </si>
  <si>
    <t>EVL813/О/60*30/</t>
  </si>
  <si>
    <t>EVL814/О/60*30/</t>
  </si>
  <si>
    <t>Рабочая станция на 6 раб.места на О образном м/к 60х30 с шириной 1-го рабочего места 600 мм</t>
  </si>
  <si>
    <t>Рабочая станция на 6 раб.места на О образном м/к 60х30 с шириной 1-го рабочего места 700 мм</t>
  </si>
  <si>
    <t>Цвет ручек</t>
  </si>
  <si>
    <t>Цвет корпуса шкафа</t>
  </si>
  <si>
    <t>Цвет топа тумбы</t>
  </si>
  <si>
    <t>EVL822/П/40х40</t>
  </si>
  <si>
    <t>EVL822/О/40х40</t>
  </si>
  <si>
    <t>EVL823/П/40х40</t>
  </si>
  <si>
    <t>EVL824/П/40х40</t>
  </si>
  <si>
    <t>Цвет фасадов</t>
  </si>
  <si>
    <t>Фронтали: ЛДСП, толщиной 18 мм, цвета: Белый, Rovere, Венге, Салтило, Серый, Орех Гварнери, Антрацит, Честерфильд, Мокко(под заказ 2 нед.)</t>
  </si>
  <si>
    <t xml:space="preserve">Цвет экранов и фронталей 
из ЛДСП </t>
  </si>
  <si>
    <t>Цвет экранов 
из ткани</t>
  </si>
  <si>
    <t>SND</t>
  </si>
  <si>
    <t>MNT</t>
  </si>
  <si>
    <t>Ash</t>
  </si>
  <si>
    <t xml:space="preserve">Sand(заказ) </t>
  </si>
  <si>
    <t xml:space="preserve">Denim(заказ) </t>
  </si>
  <si>
    <t xml:space="preserve">Yellow(заказ) </t>
  </si>
  <si>
    <t>YLW</t>
  </si>
  <si>
    <t>ASH</t>
  </si>
  <si>
    <t>DNM</t>
  </si>
  <si>
    <t>GREY</t>
  </si>
  <si>
    <t>EVL028</t>
  </si>
  <si>
    <t>EVL029</t>
  </si>
  <si>
    <t>EVL030</t>
  </si>
  <si>
    <t>EVL031</t>
  </si>
  <si>
    <t>EVL032</t>
  </si>
  <si>
    <t>EVL034</t>
  </si>
  <si>
    <t>EVL035</t>
  </si>
  <si>
    <t>EVL036</t>
  </si>
  <si>
    <t>EVL037</t>
  </si>
  <si>
    <t>EVL038</t>
  </si>
  <si>
    <t>EVL039</t>
  </si>
  <si>
    <t>EVL040</t>
  </si>
  <si>
    <t>EVL041</t>
  </si>
  <si>
    <t>EVL042</t>
  </si>
  <si>
    <t>EVL044</t>
  </si>
  <si>
    <t>EVL045</t>
  </si>
  <si>
    <t>EVL046</t>
  </si>
  <si>
    <t>EVL047</t>
  </si>
  <si>
    <t>EVL048</t>
  </si>
  <si>
    <t>EVL049</t>
  </si>
  <si>
    <t>EVL051</t>
  </si>
  <si>
    <t>EVL052</t>
  </si>
  <si>
    <t>EVL053</t>
  </si>
  <si>
    <t>EVL054</t>
  </si>
  <si>
    <t>EVL057</t>
  </si>
  <si>
    <t>EVL058</t>
  </si>
  <si>
    <t>Рабочая станция на 6 раб.места на П образном м/к 40х40 с шириной 1-го рабочего места 800 мм</t>
  </si>
  <si>
    <t>Рабочая станция на 6 раб.места на О образном м/к 60х30 с шириной 1-го рабочего места 800 мм</t>
  </si>
  <si>
    <t>Mint</t>
  </si>
  <si>
    <t>Grey</t>
  </si>
  <si>
    <r>
      <t>Цвет опор и передней панели 
(</t>
    </r>
    <r>
      <rPr>
        <i/>
        <sz val="9"/>
        <rFont val="Arial"/>
        <family val="2"/>
        <charset val="204"/>
      </rPr>
      <t>для столов на деревянных опора)</t>
    </r>
  </si>
  <si>
    <t xml:space="preserve">Цвет столешницы
</t>
  </si>
  <si>
    <r>
      <t xml:space="preserve">Цвет мет. опор
</t>
    </r>
    <r>
      <rPr>
        <i/>
        <sz val="9"/>
        <rFont val="Arial"/>
        <family val="2"/>
        <charset val="204"/>
      </rPr>
      <t>(для столов на мет. опорах)</t>
    </r>
  </si>
  <si>
    <t>Формирование артикула 
в зависимости от выбранных характеристик</t>
  </si>
  <si>
    <t>или</t>
  </si>
  <si>
    <t>Код цвета ЛДСП</t>
  </si>
  <si>
    <t>или экран-фронтали</t>
  </si>
  <si>
    <t>EVL127SX(DX)/П/40*40/</t>
  </si>
  <si>
    <t>EVL128SX(DX)/П/40*40/</t>
  </si>
  <si>
    <t>EVL129SX(DX)/П/40*40/</t>
  </si>
  <si>
    <t>EVL130SX(DX)/П/40*40/</t>
  </si>
  <si>
    <t>EVL131SX(DX)/П/40*40/</t>
  </si>
  <si>
    <t>EVL132SX(DX)/П/40*40/</t>
  </si>
  <si>
    <t>EVL125SX(DX)/П/40*40/</t>
  </si>
  <si>
    <t>EVL126SX(DX)/П/40*40/</t>
  </si>
  <si>
    <t>EVL123SX(DX)/О/40*40/</t>
  </si>
  <si>
    <t>EVL124SX(DX)/О/40*40/</t>
  </si>
  <si>
    <t>EVL125SX(DX)/О/40*40/</t>
  </si>
  <si>
    <t>EVL126SX(DX)/О/40*40/</t>
  </si>
  <si>
    <t>EVL127SX(DX)/О/40*40/</t>
  </si>
  <si>
    <t>EVL128SX(DX)/О/40*40/</t>
  </si>
  <si>
    <t>EVL129SX(DX)/О/40*40/</t>
  </si>
  <si>
    <t>EVL130SX(DX)/О/40*40/</t>
  </si>
  <si>
    <t>EVL131SX(DX)/О/40*40/</t>
  </si>
  <si>
    <t>EVL132SX(DX)/О/40*40/</t>
  </si>
  <si>
    <t>Размер скидки устанавливается на 1-м листе</t>
  </si>
  <si>
    <t>Фронталь скромности стола 1000 мм</t>
  </si>
  <si>
    <t>850х365х18</t>
  </si>
  <si>
    <t>EVL139</t>
  </si>
  <si>
    <t>5400*1436*750</t>
  </si>
  <si>
    <t>1400х1436х25</t>
  </si>
  <si>
    <t>1600х1436х25</t>
  </si>
  <si>
    <t>1800х1436х25</t>
  </si>
  <si>
    <t>Столешница прямоугольная 1200х1400</t>
  </si>
  <si>
    <t>Столешница прямоугольная 1400х1400</t>
  </si>
  <si>
    <t>Столешница прямоугольная 1600х1400</t>
  </si>
  <si>
    <t>Столешница прямоугольная 1800х1400</t>
  </si>
  <si>
    <t>1200х1436х25</t>
  </si>
  <si>
    <t>EVL841/О/60*30/</t>
  </si>
  <si>
    <t>EVL842/О/60*30/</t>
  </si>
  <si>
    <t>EVL843/О/60*30/</t>
  </si>
  <si>
    <t>EVL844/О/60*30/</t>
  </si>
  <si>
    <t>EVL841/О/40*40/</t>
  </si>
  <si>
    <t>EVL842/О/40*40/</t>
  </si>
  <si>
    <t>EVL843/О/40*40/</t>
  </si>
  <si>
    <t>EVL844/О/40*40/</t>
  </si>
  <si>
    <t>EVL841/П/60*30/</t>
  </si>
  <si>
    <t>EVL842/П/60*30/</t>
  </si>
  <si>
    <t>EVL843/П/60*30/</t>
  </si>
  <si>
    <t>EVL844/П/60*30/</t>
  </si>
  <si>
    <t>EVL841/П/40*40/</t>
  </si>
  <si>
    <t>EVL842/П/40*40/</t>
  </si>
  <si>
    <t>EVL843/П/40*40/</t>
  </si>
  <si>
    <t>EVL844/П/40*40/</t>
  </si>
  <si>
    <t>Переговорный стол (3 столешницы)
 на П-образном м/к 40х40</t>
  </si>
  <si>
    <t>Переговорный стол (3 столешницы)
 на П-образном м/к 60х30</t>
  </si>
  <si>
    <t>Переговорный стол (3 столешницы)
 на О-образном м/к 40х40</t>
  </si>
  <si>
    <t>Переговорный стол (3 столешницы)
 на О-образном м/к 60х30</t>
  </si>
  <si>
    <t>цена по запросу</t>
  </si>
  <si>
    <t>Цвет заглушки кабель-канала</t>
  </si>
  <si>
    <t>Приставка к столу рабочая 1000х500</t>
  </si>
  <si>
    <t>1000x500x750</t>
  </si>
  <si>
    <t>EVL180/П/40*40/</t>
  </si>
  <si>
    <t>EVL180/П/60*30/</t>
  </si>
  <si>
    <t>EVL180/О/40*40/</t>
  </si>
  <si>
    <t>EVL180/O/60*30/</t>
  </si>
  <si>
    <t>Рабочая станция на П образном м/к 60х30 глубиной 1436 мм</t>
  </si>
  <si>
    <t>Рабочая станция на П образном м/к 60х30 глубиной 1636 мм</t>
  </si>
  <si>
    <t>1200х383х22</t>
  </si>
  <si>
    <t>1200х383х18</t>
  </si>
  <si>
    <t>1400х383х22</t>
  </si>
  <si>
    <t>1400х383х18</t>
  </si>
  <si>
    <t>1600х383х22</t>
  </si>
  <si>
    <t>1600х383х18</t>
  </si>
  <si>
    <t>1800х383х22</t>
  </si>
  <si>
    <t>1800х383х18</t>
  </si>
  <si>
    <t xml:space="preserve">EVL511 </t>
  </si>
  <si>
    <t>850х750х22</t>
  </si>
  <si>
    <t>1000х383х22</t>
  </si>
  <si>
    <t xml:space="preserve"> EVL512</t>
  </si>
  <si>
    <t>850х750х18</t>
  </si>
  <si>
    <t>1000х383х18</t>
  </si>
  <si>
    <t>Экран-фронталь стола 1000, ткань</t>
  </si>
  <si>
    <t>Экран стола 1000, ткань</t>
  </si>
  <si>
    <t>Экран-фронталь стола 1200, ткань</t>
  </si>
  <si>
    <t>Экран стола 1200, ткань</t>
  </si>
  <si>
    <t>Экран-фронталь стола 1400, ткань</t>
  </si>
  <si>
    <t>Экран стола 1400, ткань</t>
  </si>
  <si>
    <t>Экран-фронталь стола 1600, ткань</t>
  </si>
  <si>
    <t>Экран стола 1600, ткань</t>
  </si>
  <si>
    <t>Экран-фронталь стола 1800, ткань</t>
  </si>
  <si>
    <t>Экран стола 1800, ткань</t>
  </si>
  <si>
    <t>Экран торцевой 600, ткань</t>
  </si>
  <si>
    <t xml:space="preserve">Экран торцевой 700, ткань </t>
  </si>
  <si>
    <t xml:space="preserve">Экран торцевой 800, ткань </t>
  </si>
  <si>
    <t>Экран-фронталь стола 1000, ЛДСП</t>
  </si>
  <si>
    <t>Экран стола 1000, ЛДСП</t>
  </si>
  <si>
    <t>Экран-фронталь стола 1200, ЛДСП</t>
  </si>
  <si>
    <t>Экран стола 1200, ЛДСП</t>
  </si>
  <si>
    <t>Экран-фронталь стола 1400, ЛДСП</t>
  </si>
  <si>
    <t>Экран стола 1400, ЛДСП</t>
  </si>
  <si>
    <t>Экран-фронталь стола 1600, ЛДСП</t>
  </si>
  <si>
    <t>Экран стола 1600, ЛДСП</t>
  </si>
  <si>
    <t>Экран-фронталь стола 1800, ЛДСП</t>
  </si>
  <si>
    <t>Экран стола 1800, ЛДСП</t>
  </si>
  <si>
    <t xml:space="preserve">Экран торцевой 600, ЛДСП </t>
  </si>
  <si>
    <t xml:space="preserve">Экран торцевой 700, ЛДСП </t>
  </si>
  <si>
    <t>Экран торцевой 800, ЛДСП</t>
  </si>
  <si>
    <t>AKS167</t>
  </si>
  <si>
    <t>Экраны, ЛДСП, толщиной 18 мм, цвета: Белый, Rovere, Венге, Салтило, Серый, Орех Гварнери, Антрацит, Честерфильд; Мокко(под заказ 2 нед.)</t>
  </si>
  <si>
    <t>AKS169</t>
  </si>
  <si>
    <t>AKS170</t>
  </si>
  <si>
    <t>AKS171</t>
  </si>
  <si>
    <t>AKS172</t>
  </si>
  <si>
    <t>AKS173</t>
  </si>
  <si>
    <t>800х90х55h
(для стола 1 м.)</t>
  </si>
  <si>
    <t>1000х90х55h
(для стола 1,2 м.)</t>
  </si>
  <si>
    <t>1200х90х55h
(для стола 1,4 м.)</t>
  </si>
  <si>
    <t>1400х90х55h
(для стола 1,6 м.)</t>
  </si>
  <si>
    <t>1600х90х55h
(для стола 1,8 м.)</t>
  </si>
  <si>
    <t>Кабель канал с креплением к столешнице</t>
  </si>
  <si>
    <t>AKS168</t>
  </si>
  <si>
    <t>Комплект держателей для фронтали скромности любого размера</t>
  </si>
  <si>
    <t>165х35х82
(каждый)</t>
  </si>
  <si>
    <t>Кабель канал с креплением к экрану для одиночного стола (для экранов ЛДСП и тканевых)</t>
  </si>
  <si>
    <t>1120х410х1098</t>
  </si>
  <si>
    <t>левый</t>
  </si>
  <si>
    <t>Рабочая станция на П образном м/к 40х40 с  тумбой левая/правая</t>
  </si>
  <si>
    <t>Рабочая станция на П образном м/к 60х30 с  тумбой левая/правая</t>
  </si>
  <si>
    <t>Рабочая станция на О образном  м/к 40х40 с  тумбой левая/правая</t>
  </si>
  <si>
    <t>Рабочая станция на О образном  м/к 60х30 с  тумбой левая/правая</t>
  </si>
  <si>
    <t>Вставка для бенчей шириной 1200</t>
  </si>
  <si>
    <t>Вставка для бенчей шириной 1400</t>
  </si>
  <si>
    <t>Вставка для бенчей шириной 1600</t>
  </si>
  <si>
    <t>EVL551</t>
  </si>
  <si>
    <t>EVL552</t>
  </si>
  <si>
    <t>EVL553</t>
  </si>
  <si>
    <t>Цвет Фурнитуры</t>
  </si>
  <si>
    <t>Шкаф для документов узкий 2 двери с нишей 600х2050</t>
  </si>
  <si>
    <t>AKS165</t>
  </si>
  <si>
    <t>AKS166</t>
  </si>
  <si>
    <r>
      <t xml:space="preserve"> Комплект кронштейнов двойных со штырём для крепления экрана (</t>
    </r>
    <r>
      <rPr>
        <i/>
        <sz val="11"/>
        <color theme="1"/>
        <rFont val="Calibri"/>
        <family val="2"/>
        <charset val="204"/>
        <scheme val="minor"/>
      </rPr>
      <t>на бенчи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</si>
  <si>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 Комплект кронштейнов для крепления фронтальных надстольных экранов к рабочему столу</t>
  </si>
  <si>
    <t>Экран-фронтали (ткань) для одиночного стола с креплением AKS161(кабель-канал с  креплением )</t>
  </si>
  <si>
    <t>EVL511</t>
  </si>
  <si>
    <t>Экран-фронтали (ЛДСП) для одиночного стола с креплением AKS161(кабель-канал с  креплением )</t>
  </si>
  <si>
    <r>
      <t xml:space="preserve">Комплект самозажимных кронштейнов </t>
    </r>
    <r>
      <rPr>
        <b/>
        <sz val="11"/>
        <color theme="1"/>
        <rFont val="Calibri"/>
        <family val="2"/>
        <charset val="204"/>
        <scheme val="minor"/>
      </rPr>
      <t>для торцевых экранов в ткани 22 мм</t>
    </r>
  </si>
  <si>
    <r>
      <t xml:space="preserve">Комплект самозажимных кронштейнов </t>
    </r>
    <r>
      <rPr>
        <b/>
        <sz val="11"/>
        <color theme="1"/>
        <rFont val="Calibri"/>
        <family val="2"/>
        <charset val="204"/>
        <scheme val="minor"/>
      </rPr>
      <t>для торцевых экранов из ЛДСП</t>
    </r>
  </si>
  <si>
    <t>Вставка для бенчей шириной 1000</t>
  </si>
  <si>
    <t xml:space="preserve">Экран-фронталь стола 1000 (ткань) 
с креплением AKS161 </t>
  </si>
  <si>
    <t xml:space="preserve">Экран-фронталь стола 1200 (ткань)  с креплением AKS161 </t>
  </si>
  <si>
    <t xml:space="preserve">Экран-фронталь стола 1600 (ткань)  с креплением AKS161 </t>
  </si>
  <si>
    <t xml:space="preserve">Экран-фронталь стола 1800 (ткань)  с креплением AKS161 </t>
  </si>
  <si>
    <t>Экран-фронталь стола 1400 (ткань)  с креплением AKS161</t>
  </si>
  <si>
    <t xml:space="preserve">Экран-фронталь стола 1000 (ЛДСП)  с креплением AKS161 </t>
  </si>
  <si>
    <t xml:space="preserve">Экран-фронталь стола 1200 (ЛДСП)  с креплением AKS161 </t>
  </si>
  <si>
    <t xml:space="preserve">Экран-фронталь стола 1400 (ЛДСП)  с креплением AKS161 </t>
  </si>
  <si>
    <t xml:space="preserve">Экран-фронталь стола 1600 (ЛДСП)  с креплением AKS161 </t>
  </si>
  <si>
    <t xml:space="preserve">Экран-фронталь стола 1800 (ЛДСП)  с креплением AKS161 </t>
  </si>
  <si>
    <t xml:space="preserve">Фронталь скромности стола 1000 мм с креплением AKS168 </t>
  </si>
  <si>
    <t xml:space="preserve">Фронталь скромности стола 1200 мм с креплением AKS168 </t>
  </si>
  <si>
    <t xml:space="preserve">Фронталь скромности стола 1400 мм с креплением AKS168 </t>
  </si>
  <si>
    <t xml:space="preserve">Фронталь скромности стола 1600 мм с креплением AKS168 </t>
  </si>
  <si>
    <t xml:space="preserve">Фронталь скромности стола 1800 мм с креплением AKS168 </t>
  </si>
  <si>
    <t>Экран бенча 1000, ткань, с креплением AKS165</t>
  </si>
  <si>
    <t>Экран бенча 1200, ткань, с креплением AKS165</t>
  </si>
  <si>
    <t>Экран бенча 1400, ткань, с креплением AKS165</t>
  </si>
  <si>
    <t>Экран бенча 1600, ткань, с креплением AKS165</t>
  </si>
  <si>
    <t>Экран бенча 1800, ткань, с креплением AKS165</t>
  </si>
  <si>
    <t>Экран стола 1000, ЛДСП, с креплением AKS166</t>
  </si>
  <si>
    <t>Экран стола 1200, ЛДСП, с креплением AKS166</t>
  </si>
  <si>
    <t>Экран стола 1400, ЛДСП, с креплением AKS166</t>
  </si>
  <si>
    <t>Экран стола 1600, ЛДСП, с креплением AKS166</t>
  </si>
  <si>
    <t>Экран стола 1800, ЛДСП, с креплением AKS166</t>
  </si>
  <si>
    <t>Экран бенча 1000, ЛДСП, с креплением AKS165</t>
  </si>
  <si>
    <t>Экран бенча 1200, ЛДСП, с креплением AKS165</t>
  </si>
  <si>
    <t>Экран бенча 1400, ЛДСП, с креплением AKS165</t>
  </si>
  <si>
    <t>Экран бенча 1600, ЛДСП, с креплением AKS165</t>
  </si>
  <si>
    <t>Экран бенча 1800, ЛДСП, с креплением AKS165</t>
  </si>
  <si>
    <t>Вставки для бенчей (комплектуются фурнитурой, которая может быть в белом цвете или в цвете антрацит)</t>
  </si>
  <si>
    <t>Код цвета ткани</t>
  </si>
  <si>
    <t>Цвет корпуса</t>
  </si>
  <si>
    <t>EVL550</t>
  </si>
  <si>
    <t>1200х40х25</t>
  </si>
  <si>
    <r>
      <rPr>
        <b/>
        <sz val="14"/>
        <color indexed="17"/>
        <rFont val="Calibri"/>
        <family val="2"/>
        <charset val="204"/>
      </rPr>
      <t xml:space="preserve">      Модель шкафа </t>
    </r>
    <r>
      <rPr>
        <b/>
        <sz val="14"/>
        <color indexed="8"/>
        <rFont val="Calibri"/>
        <family val="2"/>
        <charset val="204"/>
      </rPr>
      <t xml:space="preserve">/ </t>
    </r>
    <r>
      <rPr>
        <b/>
        <sz val="14"/>
        <color indexed="36"/>
        <rFont val="Calibri"/>
        <family val="2"/>
        <charset val="204"/>
      </rPr>
      <t xml:space="preserve">Цвет корпуса / </t>
    </r>
    <r>
      <rPr>
        <b/>
        <sz val="14"/>
        <color rgb="FF00B0F0"/>
        <rFont val="Calibri"/>
        <family val="2"/>
        <charset val="204"/>
      </rPr>
      <t xml:space="preserve">Цв. ручек. </t>
    </r>
    <r>
      <rPr>
        <b/>
        <sz val="14"/>
        <color indexed="10"/>
        <rFont val="Calibri"/>
        <family val="2"/>
        <charset val="204"/>
      </rPr>
      <t>Цвет фасадов</t>
    </r>
  </si>
  <si>
    <t>Прозрачное</t>
  </si>
  <si>
    <t>Тонированное</t>
  </si>
  <si>
    <t>Кабель каналы с креплением к столешнице</t>
  </si>
  <si>
    <t>EVL435DX</t>
  </si>
  <si>
    <t xml:space="preserve">Экран стола 1000, ткань, с креплением AKS166  </t>
  </si>
  <si>
    <t xml:space="preserve">Экран стола 1200, ткань, с креплением AKS166 </t>
  </si>
  <si>
    <t>Экран стола 1400, ткань, с креплением AKS166</t>
  </si>
  <si>
    <t>Экран стола 1600, ткань, с креплением AKS166</t>
  </si>
  <si>
    <t xml:space="preserve">Экран стола 1800, ткань, с креплением AKS166 </t>
  </si>
  <si>
    <t>EVL683/П/40*40/</t>
  </si>
  <si>
    <t>1800*1636*750</t>
  </si>
  <si>
    <t>EVL683/О/40*40/</t>
  </si>
  <si>
    <t>Рабочая станция на О образном  м/к 40х40 глубиной 1636</t>
  </si>
  <si>
    <t>EVL683/О/60*30/</t>
  </si>
  <si>
    <t>Рабочая станция на О образном  м/к 60х30 глубиной 1636</t>
  </si>
  <si>
    <t>1800*1636*751</t>
  </si>
  <si>
    <t>EVL683/П/60*30/</t>
  </si>
  <si>
    <t>Рабочая станция на П образном м/к 40х40 глубиной 1636</t>
  </si>
  <si>
    <t>EVL681/П/40*40/</t>
  </si>
  <si>
    <t>1800*1236*751</t>
  </si>
  <si>
    <t>EVL682/П/40*40/</t>
  </si>
  <si>
    <t>1800*1436*751</t>
  </si>
  <si>
    <t>EVL681/П/60*30/</t>
  </si>
  <si>
    <t>EVL682/П/60*30/</t>
  </si>
  <si>
    <t>EVL681/О/40*40/</t>
  </si>
  <si>
    <t>EVL682/О/40*40/</t>
  </si>
  <si>
    <t>EVL682/О/60*30/</t>
  </si>
  <si>
    <t>EVL681/О/60*30/</t>
  </si>
  <si>
    <t>Стол для переговоров 2 м.
на ДСП опорах</t>
  </si>
  <si>
    <t>Стол для переговоров 2,2 м. на ДСП опорах</t>
  </si>
  <si>
    <t>EVL437</t>
  </si>
  <si>
    <t>EVL438</t>
  </si>
  <si>
    <t>EVL439</t>
  </si>
  <si>
    <t>EVL440</t>
  </si>
  <si>
    <t xml:space="preserve">Стеллаж </t>
  </si>
  <si>
    <t>О-образная опора с сечением 60х30 мм</t>
  </si>
  <si>
    <t>220x100x75
П-образная опора с сечением 60х30 мм</t>
  </si>
  <si>
    <t>Рабочая станция криволинейная на 
П-образном м/к 60х30 глубиной 1436/1836</t>
  </si>
  <si>
    <t>Рабочая станция эргономичная на 
П-образном м/к 60х30 глубиной 1236/2436</t>
  </si>
  <si>
    <t>Рабочая станция эргономичная на 
П-образном м/к 60х30 глубиной 1436/2436</t>
  </si>
  <si>
    <t>Рабочая станция эргономичная на 
П-образном м/к 60х30 глубиной 1636/2436</t>
  </si>
  <si>
    <t>Рабочая станция эргономичная на 
П-образном м/к 60х30 
глубиной 600/900</t>
  </si>
  <si>
    <t>Рабочая станция эргономичная на 
П-образном м/к 60х30 
глубиной 700/900</t>
  </si>
  <si>
    <t>Рабочая станция эргономичная на 
П-образном м/к 60х30 
глубиной 800/900</t>
  </si>
  <si>
    <t>Рабочая станция эргономичная на 
П-образном м/к 60х30 
глубиной 600/1200</t>
  </si>
  <si>
    <t>Рабочая станция эргономичная на 
П-образном м/к 60х30 
глубиной 700/1200</t>
  </si>
  <si>
    <t>Рабочая станция эргономичная на 
П-образном м/к 60х30 
глубиной 800/1200</t>
  </si>
  <si>
    <t>EVL441</t>
  </si>
  <si>
    <t>EVL442</t>
  </si>
  <si>
    <t>Стеллаж боковой высокий  </t>
  </si>
  <si>
    <t>320х364х2035</t>
  </si>
  <si>
    <t xml:space="preserve">Стеллаж боковой средний </t>
  </si>
  <si>
    <t>320х364х1233</t>
  </si>
  <si>
    <t>EVL443</t>
  </si>
  <si>
    <t>EVL444</t>
  </si>
  <si>
    <t>EVL445</t>
  </si>
  <si>
    <t>EVL446</t>
  </si>
  <si>
    <t xml:space="preserve">Стеллаж промежуточный высокий </t>
  </si>
  <si>
    <t xml:space="preserve">Стеллаж промежуточный средний </t>
  </si>
  <si>
    <t>Стол письменный на А-образном м/к 60х30, глубиной 600 мм</t>
  </si>
  <si>
    <t>Стол письменный на А-образном м/к 60х30, глубиной 700 мм</t>
  </si>
  <si>
    <t>Стол письменный на А-образном м/к 60х30, глубиной 800 мм</t>
  </si>
  <si>
    <t>Стол письменный на А-образном м/к 60х30, глубиной 900 мм</t>
  </si>
  <si>
    <t>Стол криволинейный левый/правый на А-образном м/к 60х30, глубиной 600/900 мм</t>
  </si>
  <si>
    <t>Стол криволинейный левый/правый на А-образном м/к 60х30, глубиной 700/900 мм</t>
  </si>
  <si>
    <t>Стол криволинейный левый/правый на А-образном м/к 60х30, глубиной 800/900 мм</t>
  </si>
  <si>
    <t>Рабочая станция на А-образном м/к 60х30, глубиной 1236 мм</t>
  </si>
  <si>
    <t>Рабочая станция на А-образном м/к 60х30 глубиной 1436</t>
  </si>
  <si>
    <t>Рабочая станция криволинейная на А-образном м/к 60х30 глубиной 1236/1836</t>
  </si>
  <si>
    <t>Рабочая станция криволинейная на 
А-образном м/к 60х30 глубиной 1436/1836</t>
  </si>
  <si>
    <t>Рабочая станция эргономичная на 
А-образном м/к 60х30 глубиной 1236/2436</t>
  </si>
  <si>
    <t>Рабочая станция эргономичная на 
А-образном м/к 60х30 глубиной 1436/2436</t>
  </si>
  <si>
    <t>Рабочая станция эргономичная на 
А-образном м/к 60х30 глубиной 1636/2436</t>
  </si>
  <si>
    <t>Рабочая станция эргономичная на 
А-образном м/к 60х30 
глубиной 600/900</t>
  </si>
  <si>
    <t>Рабочая станция эргономичная на 
А-образном м/к 60х30 
глубиной 700/900</t>
  </si>
  <si>
    <t>Рабочая станция эргономичная на 
А-образном м/к 60х30 
глубиной 800/900</t>
  </si>
  <si>
    <t>Рабочая станция эргономичная на 
А-образном м/к 60х30 
глубиной 600/1200</t>
  </si>
  <si>
    <t>Рабочая станция эргономичная на 
А-образном м/к 60х30 
глубиной 700/1200</t>
  </si>
  <si>
    <t>Рабочая станция эргономичная на 
А-образном м/к 60х30 
глубиной 800/1200</t>
  </si>
  <si>
    <t>Рабочая станция на А-образном м/к 60х30 с тумбой 
(композиция стол+тумба)</t>
  </si>
  <si>
    <t>Рабочая станция на А-образном м/к 60х30 с тумбой 
(композиция двойной бенч+тумба)</t>
  </si>
  <si>
    <t>Рабочая станция на А-образном м/к 60х30 со шкафом-купе
(композиция двойной бенч+шкаф-купе)</t>
  </si>
  <si>
    <t>Стол письменный на А-образном м/к 60х30 со шкафом-купе
(композиция двойной бенч+шкаф-купе)</t>
  </si>
  <si>
    <t>Рабочая станция на 2 раб.места на А-образном м/к 60х30 (бенч-система) глубиной 600</t>
  </si>
  <si>
    <t>Рабочая станция на 2 раб.места на А-образном м/к 60х30 (бенч-система) глубиной 700</t>
  </si>
  <si>
    <t>Рабочая станция на 2 раб.места на А-образном м/к 60х30 (бенч-система) глубиной 800</t>
  </si>
  <si>
    <t>Рабочая станция на 3 раб.места на А-образном м/к 60х30 (бенч-система), глубиной 600 мм</t>
  </si>
  <si>
    <t>Рабочая станция на 3 раб.места на А-образном м/к 60х30 (бенч-система), глубиной 700 мм</t>
  </si>
  <si>
    <t>Рабочая станция на 3 раб.места на А-образном м/к 60х30 (бенч-система), глубиной 800 мм</t>
  </si>
  <si>
    <t xml:space="preserve">Рабочая станция на 4 раб.места на А-образном м/к 60х30 с шириной 1-го рабочего места 600 мм </t>
  </si>
  <si>
    <t>Рабочая станция на 4 раб.места на А-образном м/к 60х30 с шириной 1-го рабочего места 700 мм</t>
  </si>
  <si>
    <t>Рабочая станция на 4 раб.места на А-образном м/к 60х30 с шириной 1-го рабочего места 800 мм</t>
  </si>
  <si>
    <t>Переговорный стол (1 столешница) 
на А-образном м/к 60х30</t>
  </si>
  <si>
    <t>Переговорный стол (2 столешницы)
 на А-образном м/к 60х30</t>
  </si>
  <si>
    <t>Переговорный стол (3 столешницы)
 на А-образном м/к 60х30</t>
  </si>
  <si>
    <t>EVL101/А/60*30/</t>
  </si>
  <si>
    <t>EVL102/А/60*30/</t>
  </si>
  <si>
    <t>EVL103/А/60*30/</t>
  </si>
  <si>
    <t>EVL104/А/60*30/</t>
  </si>
  <si>
    <t>EVL113/А/60*30/</t>
  </si>
  <si>
    <t>EVL114/А/60*30/</t>
  </si>
  <si>
    <t>EVL115/А/60*30/</t>
  </si>
  <si>
    <t>EVL116/А/60*30/</t>
  </si>
  <si>
    <t>EVL100/А/60*30/</t>
  </si>
  <si>
    <t>EVL117/А/60*30/</t>
  </si>
  <si>
    <t>EVL118/А/60*30/</t>
  </si>
  <si>
    <t>EVL119/А/60*30/</t>
  </si>
  <si>
    <t>EVL120/А/60*30/</t>
  </si>
  <si>
    <t>EVL121/А/60*30/</t>
  </si>
  <si>
    <t>EVL122/А/60*30/</t>
  </si>
  <si>
    <t>EVL601/А/60*30/</t>
  </si>
  <si>
    <t>EVL602/А/60*30/</t>
  </si>
  <si>
    <t>EVL603/А/60*30/</t>
  </si>
  <si>
    <t>EVL681/А/60*30/</t>
  </si>
  <si>
    <t>EVL604/А/60*30/</t>
  </si>
  <si>
    <t>EVL605/А/60*30/</t>
  </si>
  <si>
    <t>EVL606/А/60*30/</t>
  </si>
  <si>
    <t>EVL607/А/60*30/</t>
  </si>
  <si>
    <t>EVL608/А/60*30/</t>
  </si>
  <si>
    <t>EVL609/А/60*30/</t>
  </si>
  <si>
    <t>EVL683/А/60*30/</t>
  </si>
  <si>
    <t>EVL610/А/60*30/</t>
  </si>
  <si>
    <t>EVL611/А/60*30/</t>
  </si>
  <si>
    <t>EVL612/А/60*30/</t>
  </si>
  <si>
    <t>EVL613/А/60*30/</t>
  </si>
  <si>
    <t>EVL614/А/60*30/</t>
  </si>
  <si>
    <t>EVL615/А/60*30/</t>
  </si>
  <si>
    <t>EVL616/А/60*30/</t>
  </si>
  <si>
    <t>EVL617/А/60*30/</t>
  </si>
  <si>
    <t>EVL618/А/60*30/</t>
  </si>
  <si>
    <t>EVL619/А/60*30/</t>
  </si>
  <si>
    <t>EVL620/А/60*30/</t>
  </si>
  <si>
    <t>EVL621/А/60*30/</t>
  </si>
  <si>
    <t>EVL622/А/60*30/</t>
  </si>
  <si>
    <t>EVL623/А/60*30/</t>
  </si>
  <si>
    <t>EVL624/А/60*30/</t>
  </si>
  <si>
    <t>EVL625/А/60*30/</t>
  </si>
  <si>
    <t>EVL626/А/60*30/</t>
  </si>
  <si>
    <t>EVL627/А/60*30/</t>
  </si>
  <si>
    <t>EVL628/А/60*30/</t>
  </si>
  <si>
    <t>EVL629/А/60*30/</t>
  </si>
  <si>
    <t>EVL630/А/60*30/</t>
  </si>
  <si>
    <t>EVL631/А/60*30/</t>
  </si>
  <si>
    <t>EVL632/А/60*30/</t>
  </si>
  <si>
    <t>EVL633/А/60*30/</t>
  </si>
  <si>
    <t>EVL634/А/60*30/</t>
  </si>
  <si>
    <t>EVL635/А/60*30/</t>
  </si>
  <si>
    <t>EVL636/А/60*30/</t>
  </si>
  <si>
    <t>EVL637/А/60*30/</t>
  </si>
  <si>
    <t>EVL638/А/60*30/</t>
  </si>
  <si>
    <t>EVL639/А/60*30/</t>
  </si>
  <si>
    <t>EVL701/А/60*30/</t>
  </si>
  <si>
    <t>EVL702/А/60*30/</t>
  </si>
  <si>
    <t>EVL703/А/60*30/</t>
  </si>
  <si>
    <t>EVL704/А/60*30/</t>
  </si>
  <si>
    <t>EVL705/А/60*30/</t>
  </si>
  <si>
    <t>EVL706/А/60*30/</t>
  </si>
  <si>
    <t>EVL707/А/60*30/</t>
  </si>
  <si>
    <t>EVL708/А/60*30/</t>
  </si>
  <si>
    <t>EVL709/А/60*30/</t>
  </si>
  <si>
    <t>EVL710/А/60*30/</t>
  </si>
  <si>
    <t>EVL711/А/60*30/</t>
  </si>
  <si>
    <t>EVL712/А/60*30/</t>
  </si>
  <si>
    <t>EVL713/А/60*30/</t>
  </si>
  <si>
    <t>EVL714/А/60*30/</t>
  </si>
  <si>
    <t>EVL715/А/60*30/</t>
  </si>
  <si>
    <t>EVL716/А/60*30/</t>
  </si>
  <si>
    <t>EVL717/А/60*30/</t>
  </si>
  <si>
    <t>EVL718/А/60*30/</t>
  </si>
  <si>
    <t>EVL719/А/60*30/</t>
  </si>
  <si>
    <t>EVL720/А/60*30/</t>
  </si>
  <si>
    <t>EVL721/А/60*30/</t>
  </si>
  <si>
    <t>EVL722/А/60*30/</t>
  </si>
  <si>
    <t>EVL723/А/60*30/</t>
  </si>
  <si>
    <t>EVL724/А/60*30/</t>
  </si>
  <si>
    <t>EVL725/А/60*30/</t>
  </si>
  <si>
    <t>EVL726/А/60*30/</t>
  </si>
  <si>
    <t>EVL727/А/60*30/</t>
  </si>
  <si>
    <t>EVL728/А/60*30/</t>
  </si>
  <si>
    <t>EVL729/А/60*30/</t>
  </si>
  <si>
    <t>EVL730/А/60*30/</t>
  </si>
  <si>
    <t>EVL645/А/60*30/</t>
  </si>
  <si>
    <t>EVL646/А/60*30/</t>
  </si>
  <si>
    <t>EVL647/А/60*30/</t>
  </si>
  <si>
    <t>EVL648/А/60*30/</t>
  </si>
  <si>
    <t>EVL649/А/60*30/</t>
  </si>
  <si>
    <t>EVL650/А/60*30/</t>
  </si>
  <si>
    <t>EVL651/А/60*30/</t>
  </si>
  <si>
    <t>EVL652/А/60*30/</t>
  </si>
  <si>
    <t>EVL653/А/60*30/</t>
  </si>
  <si>
    <t>EVL654/А/60*30/</t>
  </si>
  <si>
    <t>EVL655/А/60*30/</t>
  </si>
  <si>
    <t>EVL656/А/60*30/</t>
  </si>
  <si>
    <t>EVL657/А/60*30/</t>
  </si>
  <si>
    <t>EVL658/А/60*30/</t>
  </si>
  <si>
    <t>EVL659/А/60*30/</t>
  </si>
  <si>
    <t>EVL660/А/60*30/</t>
  </si>
  <si>
    <t>EVL661/А/60*30/</t>
  </si>
  <si>
    <t>EVL662/А/60*30/</t>
  </si>
  <si>
    <t>EVL663/А/60*30/</t>
  </si>
  <si>
    <t>EVL664/А/60*30/</t>
  </si>
  <si>
    <t>EVL665/А/60*30/</t>
  </si>
  <si>
    <t>EVL666/А/60*30/</t>
  </si>
  <si>
    <t>EVL667/А/60*30/</t>
  </si>
  <si>
    <t>EVL668/А/60*30/</t>
  </si>
  <si>
    <t>EVL669/А/60*30/</t>
  </si>
  <si>
    <t>EVL670/А/60*30/</t>
  </si>
  <si>
    <t>EVL671/А/60*30/</t>
  </si>
  <si>
    <t>EVL672/А/60*30/</t>
  </si>
  <si>
    <t>EVL673/А/60*30/</t>
  </si>
  <si>
    <t>EVL674/А/60*30/</t>
  </si>
  <si>
    <t>EVL675/А/60*30/</t>
  </si>
  <si>
    <t>EVL676/А/60*30/</t>
  </si>
  <si>
    <t>EVL677/А/60*30/</t>
  </si>
  <si>
    <t>EVL678/А/60*30/</t>
  </si>
  <si>
    <t>EVL679/А/60*30/</t>
  </si>
  <si>
    <t>EVL680/А/60*30/</t>
  </si>
  <si>
    <t>EVL800/А/60*30/</t>
  </si>
  <si>
    <t>EVL801/А/60*30/</t>
  </si>
  <si>
    <t>EVL802/А/60*30/</t>
  </si>
  <si>
    <t>EVL803/А/60*30/</t>
  </si>
  <si>
    <t>EVL804/А/60*30/</t>
  </si>
  <si>
    <t>EVL805/А/60*30/</t>
  </si>
  <si>
    <t>EVL806/А/60*30/</t>
  </si>
  <si>
    <t>EVL807/А/60*30/</t>
  </si>
  <si>
    <t>EVL808/А/60*30/</t>
  </si>
  <si>
    <t>EVL809/А/60*30/</t>
  </si>
  <si>
    <t>EVL810/А/60*30/</t>
  </si>
  <si>
    <t>EVL811/А/60*30/</t>
  </si>
  <si>
    <t>EVL812/А/60*30/</t>
  </si>
  <si>
    <t>EVL813/А/60*30/</t>
  </si>
  <si>
    <t>EVL814/А/60*30/</t>
  </si>
  <si>
    <t>EVL841/А/60*30/</t>
  </si>
  <si>
    <t>EVL842/А/60*30/</t>
  </si>
  <si>
    <t>EVL843/А/60*30/</t>
  </si>
  <si>
    <t>EVL844/А/60*30/</t>
  </si>
  <si>
    <t>МОДЕЛЬ СТОЛА (ФОРМА, РАЗМЕР)</t>
  </si>
  <si>
    <t>ПРАВОСТОРОННИЙ /ЛЕВОСТОРОННИЙ</t>
  </si>
  <si>
    <t>ЦВЕТ ОПОР</t>
  </si>
  <si>
    <t>ЦВЕТ ФРОНТАЛИ</t>
  </si>
  <si>
    <t>ЦВЕТ ЗАГЛУШКИ, РУЧЕК</t>
  </si>
  <si>
    <t>ЦВЕТ СТОЛЕШНИЦЫ</t>
  </si>
  <si>
    <t>SX-левый</t>
  </si>
  <si>
    <t>АNT-АНТРАЦИТ</t>
  </si>
  <si>
    <t>DX-правый</t>
  </si>
  <si>
    <t>G-СЕРЫЙ</t>
  </si>
  <si>
    <t>R2-СЕРЫЙ</t>
  </si>
  <si>
    <t xml:space="preserve">H-БЕЛЫЙ </t>
  </si>
  <si>
    <t>Стол криволинейный левый/правый на П образном м/к 40х40, глубиной 600/900 мм</t>
  </si>
  <si>
    <t>Стол криволинейный левый/правый на П образном м/к 40х40, глубиной 700/900 мм</t>
  </si>
  <si>
    <t>Стол криволинейный левый/правый на П образном м/к 40х40, глубиной 800/900 мм</t>
  </si>
  <si>
    <t>Стол эргономичный левый/правый на П образном м/к 40х40, глубиной 700/900 мм</t>
  </si>
  <si>
    <t>Стол эргономичный левый/правый на П образном м/к 40х40, глубиной 600/1200 мм</t>
  </si>
  <si>
    <t>Стол эргономичный левый/правый на П образном м/к 40х40, глубиной 700/1200 мм</t>
  </si>
  <si>
    <t>Стол эргономичный левый/правый на П образном м/к 40х40, глубиной 800/1200 мм</t>
  </si>
  <si>
    <t>Рабочая станция криволинейная 
на П образном м/к 40х40 глубиной 1436/1836</t>
  </si>
  <si>
    <t>Рабочая станция эргономичная на 
П образном м/к 40х40 глубиной 1236/2436</t>
  </si>
  <si>
    <t>Рабочая станция эргономичная на 
П образном м/к 40х40 глубиной 1436/2436</t>
  </si>
  <si>
    <t>Рабочая станция эргономичная на 
 П образном м/к 40х40 глубиной 1636/2436</t>
  </si>
  <si>
    <t>Рабочая станция эргономичная на 
П образном м/к 40х40 
глубиной 600/900</t>
  </si>
  <si>
    <t>Рабочая станция эргономичная на 
П образном м/к 40х40 
глубиной 800/900</t>
  </si>
  <si>
    <t>Рабочая станция эргономичная на 
П образном м/к 40х40 
глубиной 600/1200</t>
  </si>
  <si>
    <t>Рабочая станция эргономичная на 
П образном м/к 40х40 
глубиной 800/1200</t>
  </si>
  <si>
    <t>Стол криволинейный левый/правый на П образном м/к 60х30, глубиной 600/900 мм</t>
  </si>
  <si>
    <t>Стол криволинейный левый/правый на П образном м/к 60х30, глубиной 700/900 мм</t>
  </si>
  <si>
    <t>Стол криволинейный левый/правый на П образном м/к 60х30, глубиной 800/900 мм</t>
  </si>
  <si>
    <t>Стол эргономичный левый/правый на П образном м/к 60х30, глубиной 700/900 мм</t>
  </si>
  <si>
    <t>Стол эргономичный левый/правый на П образном м/к 60х30, глубиной 600/1200 мм</t>
  </si>
  <si>
    <t>Стол эргономичный левый/правый на П образном м/к 60х30, глубиной 700/1200 мм</t>
  </si>
  <si>
    <t>Стол эргономичный левый/правый на П образном м/к 60х30, глубиной 800/1200 мм</t>
  </si>
  <si>
    <r>
      <rPr>
        <b/>
        <sz val="14"/>
        <color indexed="17"/>
        <rFont val="Calibri"/>
        <family val="2"/>
        <charset val="204"/>
      </rPr>
      <t xml:space="preserve">Модель стола </t>
    </r>
    <r>
      <rPr>
        <b/>
        <sz val="14"/>
        <color rgb="FF7030A0"/>
        <rFont val="Calibri"/>
        <family val="2"/>
        <charset val="204"/>
      </rPr>
      <t>разворот стола</t>
    </r>
    <r>
      <rPr>
        <b/>
        <sz val="14"/>
        <color indexed="17"/>
        <rFont val="Calibri"/>
        <family val="2"/>
        <charset val="204"/>
      </rPr>
      <t xml:space="preserve"> </t>
    </r>
    <r>
      <rPr>
        <b/>
        <sz val="14"/>
        <color indexed="8"/>
        <rFont val="Calibri"/>
        <family val="2"/>
        <charset val="204"/>
      </rPr>
      <t>/</t>
    </r>
    <r>
      <rPr>
        <b/>
        <sz val="14"/>
        <color rgb="FFFFC000"/>
        <rFont val="Calibri"/>
        <family val="2"/>
        <charset val="204"/>
      </rPr>
      <t>Цвет опор</t>
    </r>
    <r>
      <rPr>
        <b/>
        <sz val="14"/>
        <color indexed="36"/>
        <rFont val="Calibri"/>
        <family val="2"/>
        <charset val="204"/>
      </rPr>
      <t>/</t>
    </r>
    <r>
      <rPr>
        <b/>
        <sz val="14"/>
        <color theme="3" tint="0.39997558519241921"/>
        <rFont val="Calibri"/>
        <family val="2"/>
        <charset val="204"/>
      </rPr>
      <t>Цв. заглушки</t>
    </r>
    <r>
      <rPr>
        <b/>
        <sz val="14"/>
        <color rgb="FF00B0F0"/>
        <rFont val="Calibri"/>
        <family val="2"/>
        <charset val="204"/>
      </rPr>
      <t xml:space="preserve">. </t>
    </r>
    <r>
      <rPr>
        <b/>
        <sz val="14"/>
        <color rgb="FFFF0000"/>
        <rFont val="Calibri"/>
        <family val="2"/>
        <charset val="204"/>
      </rPr>
      <t>Ц</t>
    </r>
    <r>
      <rPr>
        <b/>
        <sz val="14"/>
        <color indexed="10"/>
        <rFont val="Calibri"/>
        <family val="2"/>
        <charset val="204"/>
      </rPr>
      <t>вет столешницы</t>
    </r>
    <r>
      <rPr>
        <b/>
        <sz val="14"/>
        <color indexed="8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</si>
  <si>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Стол криволинейный левый/правый на О образном  м/к 40х40, глубиной 600/900 мм</t>
  </si>
  <si>
    <t>Стол криволинейный левый/правый на О образном  м/к 40х40, глубиной 700/900 мм</t>
  </si>
  <si>
    <t>Стол криволинейный левый/правый на О образном  м/к 40х40, глубиной 800/900 мм</t>
  </si>
  <si>
    <t>Стол эргономичный левый/правый на О образном  м/к 40х40, глубиной 700/900 мм</t>
  </si>
  <si>
    <t>Стол эргономичный левый/правый на О образном  м/к 40х40, глубиной 600/1200 мм</t>
  </si>
  <si>
    <t>Стол эргономичный левый/правый на О образном  м/к 40х40, глубиной 700/1200 мм</t>
  </si>
  <si>
    <t>Стол эргономичный левый/правый на О образном  м/к 40х40, глубиной 800/1200 мм</t>
  </si>
  <si>
    <t>Стол криволинейный левый/правый на О образном  м/к 60х30, глубиной 600/900 мм</t>
  </si>
  <si>
    <t>Стол криволинейный левый/правый на О образном  м/к 60х30, глубиной 700/900 мм</t>
  </si>
  <si>
    <t>Стол криволинейный левый/правый на О образном  м/к 60х30, глубиной 800/900 мм</t>
  </si>
  <si>
    <t>Стол эргономичный левый/правый на О образном  м/к 60х30, глубиной 700/900 мм</t>
  </si>
  <si>
    <t>Стол эргономичный левый/правый на О образном  м/к 60х30, глубиной 600/1200 мм</t>
  </si>
  <si>
    <t>Стол эргономичный левый/правый на О образном  м/к 60х30, глубиной 700/1200 мм</t>
  </si>
  <si>
    <t>Стол эргономичный левый/правый на О образном  м/к 60х30, глубиной 800/1200 мм</t>
  </si>
  <si>
    <t>Стол письменный на А образном м/к 40х40, глубиной 600 мм</t>
  </si>
  <si>
    <t>Стол письменный на А образном м/к 40х40, глубиной 700 мм</t>
  </si>
  <si>
    <t>Стол письменный на А образном м/к 40х40, глубиной 800 мм</t>
  </si>
  <si>
    <t>Стол письменный на А образном м/к 40х40, глубиной 900 мм</t>
  </si>
  <si>
    <t>Стол криволинейный левый/правый на А образном м/к 40х40, глубиной 600/900 мм</t>
  </si>
  <si>
    <t>Стол криволинейный левый/правый на А образном м/к 40х40, глубиной 700/900 мм</t>
  </si>
  <si>
    <t>Стол криволинейный левый/правый на А образном м/к 40х40, глубиной 800/900 мм</t>
  </si>
  <si>
    <t>Стол эргономичный левый/правый на А образном м/к 40х40, глубиной 700/900 мм</t>
  </si>
  <si>
    <t>Стол эргономичный левый/правый на А образном м/к 40х40, глубиной 600/1200 мм</t>
  </si>
  <si>
    <t>Стол эргономичный левый/правый на А образном м/к 40х40, глубиной 700/1200 мм</t>
  </si>
  <si>
    <t>Стол эргономичный левый/правый на А образном м/к 40х40, глубиной 800/1200 мм</t>
  </si>
  <si>
    <t>Рабочая станция на А образном м/к 40х40, глубиной 1236 мм</t>
  </si>
  <si>
    <t>Рабочая станция на А образном м/к 40х40 глубиной 1436</t>
  </si>
  <si>
    <t>Рабочая станция криволинейная на А образном м/к 40х40 глубиной 1236/1836</t>
  </si>
  <si>
    <t>Рабочая станция эргономичная на А образном м/к 40х40 
глубиной 600/1200</t>
  </si>
  <si>
    <t>Рабочая станция эргономичная на А образном м/к 40х40 
глубиной 800/1200</t>
  </si>
  <si>
    <t>Рабочая станция на А образном м/к 40х40 с тумбой 
(композиция стол+тумба)</t>
  </si>
  <si>
    <t>Рабочая станция на А образном м/к 40х40 с тумбой 
(композиция двойной бенч+тумба)</t>
  </si>
  <si>
    <t>Рабочая станция на А образном м/к 40х40 со шкафом-купе
(композиция двойной бенч+шкаф-купе)</t>
  </si>
  <si>
    <t>Стол письменный на А образном м/к 40х40 со шкафом-купе
(композиция двойной бенч+шкаф-купе)</t>
  </si>
  <si>
    <t>Рабочая станция на 2 раб.места на А образном м/к 40х40 (бенч-система) глубиной 600</t>
  </si>
  <si>
    <t>Рабочая станция на 2 раб.места на А образном м/к 40х40 (бенч-система) глубиной 700</t>
  </si>
  <si>
    <t>Рабочая станция на 2 раб.места на А образном м/к 40х40 (бенч-система) глубиной 800</t>
  </si>
  <si>
    <t>Рабочая станция на 3 раб.места на А образном м/к 40х40 (бенч-система), глубиной 600 мм</t>
  </si>
  <si>
    <t>Рабочая станция на 3 раб.места на А образном м/к 40х40 (бенч-система), глубиной 700 мм</t>
  </si>
  <si>
    <t>Рабочая станция на 3 раб.места на А образном м/к 40х40 (бенч-система), глубиной 800 мм</t>
  </si>
  <si>
    <t>Рабочая станция на 4 раб.места на А образном м/к 40х40 с шириной 1-го рабочего места 600 мм</t>
  </si>
  <si>
    <t>Рабочая станция на 4 раб.места на А образном м/к 40х40 с шириной 1-го рабочего места 700 мм</t>
  </si>
  <si>
    <t>Рабочая станция на 4 раб.места на А образном м/к 40х40 с шириной 1-го рабочего места 800 мм</t>
  </si>
  <si>
    <t>Рабочая станция на 6 раб.места на А образном м/к 40х40 с шириной 1-го рабочего места 600 мм</t>
  </si>
  <si>
    <t>Рабочая станция на 6 раб.места на А образном м/к 40х40 с шириной 1-го рабочего места 700 мм</t>
  </si>
  <si>
    <t>Рабочая станция на 6 раб.места на А образном м/к 40х40 с шириной 1-го рабочего места 800 мм</t>
  </si>
  <si>
    <t>Переговорный стол 
(1 столешница) 
на А образном м/к 40х40</t>
  </si>
  <si>
    <t>Переговорный стол 
(2 столешницы)
 на А образном м/к 40х40</t>
  </si>
  <si>
    <t>Переговорный стол
 (3 столешницы)
 на А образном м/к 40х40</t>
  </si>
  <si>
    <t>Рабочая станция криволинейная  
на А образном м/к 40х40 глубиной 1436/1836</t>
  </si>
  <si>
    <t>Рабочая станция эргономичная  
на А образном м/к 40х40 глубиной 1236/2436</t>
  </si>
  <si>
    <t>Рабочая станция эргономичная 
на А образном м/к 40х40 глубиной 1436/2436</t>
  </si>
  <si>
    <t>Рабочая станция эргономичная 
на А образном м/к 40х40 
глубиной 600/900</t>
  </si>
  <si>
    <t>Рабочая станция эргономичная 
на А образном м/к 40х40 
глубиной 700/900</t>
  </si>
  <si>
    <t>Рабочая станция эргономичная  
на А образном м/к 40х40 
глубиной 800/900</t>
  </si>
  <si>
    <t>Рабочая станция эргономичная  
на А образном м/к 40х40 
глубиной 700/1200</t>
  </si>
  <si>
    <t>EVL113/А/40*40/</t>
  </si>
  <si>
    <t>EVL114/А/40*40/</t>
  </si>
  <si>
    <t>EVL115/А/40*40/</t>
  </si>
  <si>
    <t>EVL116/А/40*40/</t>
  </si>
  <si>
    <t>EVL100/А/40*40/</t>
  </si>
  <si>
    <t>EVL101/А/40*40/</t>
  </si>
  <si>
    <t>EVL104/А/40*40/</t>
  </si>
  <si>
    <t>EVL117/А/40*40/</t>
  </si>
  <si>
    <t>EVL118/А/40*40/</t>
  </si>
  <si>
    <t>EVL119/А/40*40/</t>
  </si>
  <si>
    <t>EVL120/А/40*40/</t>
  </si>
  <si>
    <t>EVL121/А/40*40/</t>
  </si>
  <si>
    <t>EVL122/А/40*40/</t>
  </si>
  <si>
    <t>EVL123SX(DX)/А/40*40/</t>
  </si>
  <si>
    <t>EVL124SX(DX)/А/40*40/</t>
  </si>
  <si>
    <t>EVL105SX(DX)/А/40*40/</t>
  </si>
  <si>
    <t>EVL106SX(DX)/А/40*40/</t>
  </si>
  <si>
    <t>EVL107SX(DX)/А/40*40/</t>
  </si>
  <si>
    <t>EVL125SX(DX)/А/40*40/</t>
  </si>
  <si>
    <t>EVL126SX(DX)/А/40*40/</t>
  </si>
  <si>
    <t>EVL109SX(DX)/А/40*40</t>
  </si>
  <si>
    <t>EVL110SX(DX)/А/40*40</t>
  </si>
  <si>
    <t>EVL111SX(DX)/А/40*40</t>
  </si>
  <si>
    <t>EVL127SX(DX)/А/40*40/</t>
  </si>
  <si>
    <t>EVL128SX(DX)/А/40*40/</t>
  </si>
  <si>
    <t>EVL129SX(DX)/А/40*40/</t>
  </si>
  <si>
    <t>EVL130SX(DX)/А/40*40/</t>
  </si>
  <si>
    <t>EVL131SX(DX)/А/40*40/</t>
  </si>
  <si>
    <t>EVL132SX(DX)/А/40*40/</t>
  </si>
  <si>
    <t>EVL601/А/40*40/</t>
  </si>
  <si>
    <t>EVL602/А/40*40/</t>
  </si>
  <si>
    <t>EVL603/А/40*40/</t>
  </si>
  <si>
    <t>EVL681/А/40*40/</t>
  </si>
  <si>
    <t>EVL604/А/40*40/</t>
  </si>
  <si>
    <t>EVL605/А/40*40/</t>
  </si>
  <si>
    <t>EVL606/А/40*40/</t>
  </si>
  <si>
    <t>EVL682/А/40*40/</t>
  </si>
  <si>
    <t>EVL607/А/40*40/</t>
  </si>
  <si>
    <t>EVL608/А/40*40/</t>
  </si>
  <si>
    <t>EVL609/А/40*40/</t>
  </si>
  <si>
    <t>EVL683/А/40*40/</t>
  </si>
  <si>
    <t>EVL610/А/40*40/</t>
  </si>
  <si>
    <t>EVL611/А/40*40/</t>
  </si>
  <si>
    <t>EVL612/А/40*40/</t>
  </si>
  <si>
    <t>EVL613/А/40*40/</t>
  </si>
  <si>
    <t>EVL614/А/40*40/</t>
  </si>
  <si>
    <t>EVL615/А/40*40/</t>
  </si>
  <si>
    <t>EVL616/А/40*40/</t>
  </si>
  <si>
    <t>EVL617/А/40*40/</t>
  </si>
  <si>
    <t>EVL618/А/40*40/</t>
  </si>
  <si>
    <t>EVL619/А/40*40/</t>
  </si>
  <si>
    <t>EVL620/А/40*40/</t>
  </si>
  <si>
    <t>EVL621/А/40*40/</t>
  </si>
  <si>
    <t>EVL622/А/40*40/</t>
  </si>
  <si>
    <t>EVL623/А/40*40/</t>
  </si>
  <si>
    <t>EVL624/А/40*40/</t>
  </si>
  <si>
    <t>EVL625/А/40*40/</t>
  </si>
  <si>
    <t>EVL626/А/40*40/</t>
  </si>
  <si>
    <t>EVL627/А/40*40/</t>
  </si>
  <si>
    <t>EVL628/А/40*40/</t>
  </si>
  <si>
    <t>EVL629/А/40*40/</t>
  </si>
  <si>
    <t>EVL630/А/40*40/</t>
  </si>
  <si>
    <t>EVL631/А/40*40/</t>
  </si>
  <si>
    <t>EVL632/А/40*40/</t>
  </si>
  <si>
    <t>EVL633/А/40*40/</t>
  </si>
  <si>
    <t>EVL634/А/40*40/</t>
  </si>
  <si>
    <t>EVL635/А/40*40/</t>
  </si>
  <si>
    <t>EVL636/А/40*40/</t>
  </si>
  <si>
    <t>EVL637/А/40*40/</t>
  </si>
  <si>
    <t>EVL638/А/40*40/</t>
  </si>
  <si>
    <t>EVL639/А/40*40/</t>
  </si>
  <si>
    <t>EVL135/А/40*40/</t>
  </si>
  <si>
    <t>EVL137/А/40*40/</t>
  </si>
  <si>
    <t>EVL701/А/40*40/</t>
  </si>
  <si>
    <t>EVL702/А/40*40/</t>
  </si>
  <si>
    <t>EVL703/А/40*40/</t>
  </si>
  <si>
    <t>EVL704/А/40*40/</t>
  </si>
  <si>
    <t>EVL705/А/40*40/</t>
  </si>
  <si>
    <t>EVL706/А/40*40/</t>
  </si>
  <si>
    <t>EVL707/А/40*40/</t>
  </si>
  <si>
    <t>EVL708/А/40*40/</t>
  </si>
  <si>
    <t>EVL709/А/40*40/</t>
  </si>
  <si>
    <t>EVL710/А/40*40/</t>
  </si>
  <si>
    <t>EVL711/А/40*40/</t>
  </si>
  <si>
    <t>EVL712/А/40*40/</t>
  </si>
  <si>
    <t>EVL713/А/40*40/</t>
  </si>
  <si>
    <t>EVL714/А/40*40/</t>
  </si>
  <si>
    <t>EVL715/А/40*40/</t>
  </si>
  <si>
    <t>EVL716/А/40*40/</t>
  </si>
  <si>
    <t>EVL717/А/40*40/</t>
  </si>
  <si>
    <t>EVL718/А/40*40/</t>
  </si>
  <si>
    <t>EVL719/А/40*40/</t>
  </si>
  <si>
    <t>EVL720/А/40*40/</t>
  </si>
  <si>
    <t>EVL721/А/40*40/</t>
  </si>
  <si>
    <t>EVL722/А/40*40/</t>
  </si>
  <si>
    <t>EVL723/А/40*40/</t>
  </si>
  <si>
    <t>EVL724/А/40*40/</t>
  </si>
  <si>
    <t>EVL725/А/40*40/</t>
  </si>
  <si>
    <t>EVL726/А/40*40/</t>
  </si>
  <si>
    <t>EVL727/А/40*40/</t>
  </si>
  <si>
    <t>EVL728/А/40*40/</t>
  </si>
  <si>
    <t>EVL729/А/40*40/</t>
  </si>
  <si>
    <t>EVL730/А/40*40/</t>
  </si>
  <si>
    <t>EVL645/А/40*40/</t>
  </si>
  <si>
    <t>EVL646/А/40*40/</t>
  </si>
  <si>
    <t>EVL647/А/40*40/</t>
  </si>
  <si>
    <t>EVL648/А/40*40/</t>
  </si>
  <si>
    <t>EVL649/А/40*40/</t>
  </si>
  <si>
    <t>EVL650/А/40*40/</t>
  </si>
  <si>
    <t>EVL651/А/40*40/</t>
  </si>
  <si>
    <t>EVL652/А/40*40/</t>
  </si>
  <si>
    <t>EVL653/А/40*40/</t>
  </si>
  <si>
    <t>EVL654/А/40*40/</t>
  </si>
  <si>
    <t>EVL655/А/40*40/</t>
  </si>
  <si>
    <t>EVL656/А/40*40/</t>
  </si>
  <si>
    <t>EVL657/А/40*40/</t>
  </si>
  <si>
    <t>EVL658/А/40*40/</t>
  </si>
  <si>
    <t>EVL659/А/40*40/</t>
  </si>
  <si>
    <t>EVL660/А/40*40/</t>
  </si>
  <si>
    <t>EVL661/А/40*40/</t>
  </si>
  <si>
    <t>EVL662/А/40*40/</t>
  </si>
  <si>
    <t>EVL663/А/40*40/</t>
  </si>
  <si>
    <t>EVL664/А/40*40/</t>
  </si>
  <si>
    <t>EVL665/А/40*40/</t>
  </si>
  <si>
    <t>EVL666/А/40*40/</t>
  </si>
  <si>
    <t>EVL667/А/40*40/</t>
  </si>
  <si>
    <t>EVL668/А/40*40/</t>
  </si>
  <si>
    <t>EVL669/А/40*40/</t>
  </si>
  <si>
    <t>EVL670/А/40*40/</t>
  </si>
  <si>
    <t>EVL671/А/40*40/</t>
  </si>
  <si>
    <t>EVL672/А/40*40/</t>
  </si>
  <si>
    <t>EVL673/А/40*40/</t>
  </si>
  <si>
    <t>EVL674/А/40*40/</t>
  </si>
  <si>
    <t>EVL675/А/40*40/</t>
  </si>
  <si>
    <t>EVL676/А/40*40/</t>
  </si>
  <si>
    <t>EVL677/А/40*40/</t>
  </si>
  <si>
    <t>EVL678/А/40*40/</t>
  </si>
  <si>
    <t>EVL679/А/40*40/</t>
  </si>
  <si>
    <t>EVL680/А/40*40/</t>
  </si>
  <si>
    <t>EVL800/А/40*40/</t>
  </si>
  <si>
    <t>EVL801/А/40*40/</t>
  </si>
  <si>
    <t>EVL802/А/40*40/</t>
  </si>
  <si>
    <t>EVL803/А/40*40/</t>
  </si>
  <si>
    <t>EVL804/А/40*40/</t>
  </si>
  <si>
    <t>EVL805/А/40*40/</t>
  </si>
  <si>
    <t>EVL806/А/40*40/</t>
  </si>
  <si>
    <t>EVL807/А/40*40/</t>
  </si>
  <si>
    <t>EVL808/А/40*40/</t>
  </si>
  <si>
    <t>EVL809/А/40*40/</t>
  </si>
  <si>
    <t>EVL810/А/40*40/</t>
  </si>
  <si>
    <t>EVL811/А/40*40/</t>
  </si>
  <si>
    <t>EVL812/А/40*40/</t>
  </si>
  <si>
    <t>EVL813/А/40*40/</t>
  </si>
  <si>
    <t>EVL814/А/40*40/</t>
  </si>
  <si>
    <t>EVL841/А/40*40/</t>
  </si>
  <si>
    <t>EVL842/А/40*40/</t>
  </si>
  <si>
    <t>EVL843/А/40*40/</t>
  </si>
  <si>
    <t>EVL844/А/40*40/</t>
  </si>
  <si>
    <t>Рабочая станция на 6 раб.места на А образном м/к 60х30 с шириной 1-го рабочего места 600 мм</t>
  </si>
  <si>
    <t>Рабочая станция на 6 раб.места на А образном м/к 60х30 с шириной 1-го рабочего места 700 мм</t>
  </si>
  <si>
    <t>ЦВЕТ ФАСАДОВ</t>
  </si>
  <si>
    <t>ЦВЕТ РУЧЕК</t>
  </si>
  <si>
    <t>МОДЕЛЬ шкафа</t>
  </si>
  <si>
    <t>Кодировка Артикула шкафа</t>
  </si>
  <si>
    <r>
      <rPr>
        <b/>
        <sz val="14"/>
        <color indexed="17"/>
        <rFont val="Calibri"/>
        <family val="2"/>
        <charset val="204"/>
      </rPr>
      <t>Модель тумбы</t>
    </r>
    <r>
      <rPr>
        <b/>
        <sz val="14"/>
        <color indexed="8"/>
        <rFont val="Calibri"/>
        <family val="2"/>
        <charset val="204"/>
      </rPr>
      <t>/</t>
    </r>
    <r>
      <rPr>
        <b/>
        <sz val="14"/>
        <color indexed="36"/>
        <rFont val="Calibri"/>
        <family val="2"/>
        <charset val="204"/>
      </rPr>
      <t>Цвет корпуса</t>
    </r>
    <r>
      <rPr>
        <b/>
        <sz val="14"/>
        <color theme="1"/>
        <rFont val="Calibri"/>
        <family val="2"/>
        <charset val="204"/>
      </rPr>
      <t>/Цвет фасадов/</t>
    </r>
    <r>
      <rPr>
        <b/>
        <sz val="14"/>
        <color rgb="FF00B0F0"/>
        <rFont val="Calibri"/>
        <family val="2"/>
        <charset val="204"/>
      </rPr>
      <t>Цв. ручек.</t>
    </r>
    <r>
      <rPr>
        <b/>
        <sz val="14"/>
        <color indexed="10"/>
        <rFont val="Calibri"/>
        <family val="2"/>
        <charset val="204"/>
      </rPr>
      <t>Цвет топа</t>
    </r>
  </si>
  <si>
    <t>Цвет топа</t>
  </si>
  <si>
    <t>Модель тумбы</t>
  </si>
  <si>
    <t>Цвет ручек.</t>
  </si>
  <si>
    <t>Приставка к столу рабочая 1000х500 (используется в качестве брифинга или боковой приставки)</t>
  </si>
  <si>
    <t>Приставной элемент на 
П-образном м/к 60х30 
глубиной 700 (используется только  в качестве брифинга)</t>
  </si>
  <si>
    <t>Тумба мобильная на колёсах 3 ящика EVL307замок на верхний ящик</t>
  </si>
  <si>
    <t>Тумба мобильная на колёсах 3 ящика с центральным замком</t>
  </si>
  <si>
    <t>Кодировка Артикула стола</t>
  </si>
  <si>
    <t>Кодировка Артикула стола переговоров на металлических опорах</t>
  </si>
  <si>
    <r>
      <rPr>
        <b/>
        <sz val="14"/>
        <color indexed="17"/>
        <rFont val="Calibri"/>
        <family val="2"/>
        <charset val="204"/>
      </rPr>
      <t>Модель стола</t>
    </r>
    <r>
      <rPr>
        <b/>
        <sz val="14"/>
        <color indexed="17"/>
        <rFont val="Calibri"/>
        <family val="2"/>
        <charset val="204"/>
      </rPr>
      <t xml:space="preserve"> </t>
    </r>
    <r>
      <rPr>
        <b/>
        <sz val="14"/>
        <color indexed="8"/>
        <rFont val="Calibri"/>
        <family val="2"/>
        <charset val="204"/>
      </rPr>
      <t>/</t>
    </r>
    <r>
      <rPr>
        <b/>
        <sz val="14"/>
        <color rgb="FFFFC000"/>
        <rFont val="Calibri"/>
        <family val="2"/>
        <charset val="204"/>
      </rPr>
      <t>Цвет опор</t>
    </r>
    <r>
      <rPr>
        <b/>
        <sz val="14"/>
        <color indexed="36"/>
        <rFont val="Calibri"/>
        <family val="2"/>
        <charset val="204"/>
      </rPr>
      <t>/</t>
    </r>
    <r>
      <rPr>
        <b/>
        <sz val="14"/>
        <color theme="3" tint="0.39997558519241921"/>
        <rFont val="Calibri"/>
        <family val="2"/>
        <charset val="204"/>
      </rPr>
      <t>Цв. заглушки</t>
    </r>
    <r>
      <rPr>
        <b/>
        <sz val="14"/>
        <color rgb="FF00B0F0"/>
        <rFont val="Calibri"/>
        <family val="2"/>
        <charset val="204"/>
      </rPr>
      <t xml:space="preserve">. </t>
    </r>
    <r>
      <rPr>
        <b/>
        <sz val="14"/>
        <color rgb="FFFF0000"/>
        <rFont val="Calibri"/>
        <family val="2"/>
        <charset val="204"/>
      </rPr>
      <t>Ц</t>
    </r>
    <r>
      <rPr>
        <b/>
        <sz val="14"/>
        <color indexed="10"/>
        <rFont val="Calibri"/>
        <family val="2"/>
        <charset val="204"/>
      </rPr>
      <t>вет столешницы</t>
    </r>
    <r>
      <rPr>
        <b/>
        <sz val="14"/>
        <color indexed="8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</si>
  <si>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Н</t>
  </si>
  <si>
    <t>L</t>
  </si>
  <si>
    <t>Приставной элемент на О-образном м/к 60х30 
глубиной 700 (используется только в качестве брифинга)</t>
  </si>
  <si>
    <t>Приставной элемент 
на А образном м/к 40х40 
глуб. 700 (используется в качестве брифинга)</t>
  </si>
  <si>
    <t>Кодировка АРТИКУЛА кухни:</t>
  </si>
  <si>
    <r>
      <t xml:space="preserve">     </t>
    </r>
    <r>
      <rPr>
        <b/>
        <sz val="14"/>
        <color indexed="17"/>
        <rFont val="Calibri"/>
        <family val="2"/>
        <charset val="204"/>
      </rPr>
      <t>Модель кухни</t>
    </r>
    <r>
      <rPr>
        <b/>
        <sz val="14"/>
        <color indexed="8"/>
        <rFont val="Calibri"/>
        <family val="2"/>
        <charset val="204"/>
      </rPr>
      <t/>
    </r>
  </si>
  <si>
    <t>рабочая станция на А-образном м/к 60х30 глубиной 1636</t>
  </si>
  <si>
    <t>Рабочая станция криволинейная на 
О-образном м/к 60х30 глубиной 1436/1836</t>
  </si>
  <si>
    <t>Рабочая станция эргономичная на 
О-образном м/к 60х30 глубиной 1236/2436</t>
  </si>
  <si>
    <t>Рабочая станция эргономичная на 
О-образном м/к 60х30 глубиной 1436/2436</t>
  </si>
  <si>
    <t>Рабочая станция эргономичная на 
О-образном м/к 60х30 глубиной 1636/2436</t>
  </si>
  <si>
    <t>Рабочая станция эргономичная на 
О-образном м/к 60х30 
глубиной 600/900</t>
  </si>
  <si>
    <t>Рабочая станция эргономичная на 
О-образном м/к 60х30 
глубиной 700/900</t>
  </si>
  <si>
    <t>Рабочая станция эргономичная на 
О-образном м/к 60х30 
глубиной 600/1200</t>
  </si>
  <si>
    <t>Рабочая станция эргономичная на 
О-образном м/к 60х30 
глубиной 700/1200</t>
  </si>
  <si>
    <t>Рабочая станция эргономичная на 
О-образном м/к 60х30 
глубиной 800/1200</t>
  </si>
  <si>
    <t>H                 Белый</t>
  </si>
  <si>
    <t>SLT             Салтилло</t>
  </si>
  <si>
    <t>R2               Серый</t>
  </si>
  <si>
    <t>ANT           Антрацит</t>
  </si>
  <si>
    <t>U003         Дуб Честерфилд</t>
  </si>
  <si>
    <r>
      <rPr>
        <b/>
        <sz val="14"/>
        <color rgb="FF00B050"/>
        <rFont val="Calibri"/>
        <family val="2"/>
        <charset val="204"/>
      </rPr>
      <t>Модель стола</t>
    </r>
    <r>
      <rPr>
        <b/>
        <sz val="14"/>
        <color indexed="17"/>
        <rFont val="Calibri"/>
        <family val="2"/>
        <charset val="204"/>
      </rPr>
      <t xml:space="preserve"> </t>
    </r>
    <r>
      <rPr>
        <b/>
        <sz val="14"/>
        <color rgb="FF7030A0"/>
        <rFont val="Calibri"/>
        <family val="2"/>
        <charset val="204"/>
      </rPr>
      <t>разворот стола</t>
    </r>
    <r>
      <rPr>
        <b/>
        <sz val="14"/>
        <color indexed="17"/>
        <rFont val="Calibri"/>
        <family val="2"/>
        <charset val="204"/>
      </rPr>
      <t xml:space="preserve"> </t>
    </r>
    <r>
      <rPr>
        <b/>
        <sz val="14"/>
        <color indexed="8"/>
        <rFont val="Calibri"/>
        <family val="2"/>
        <charset val="204"/>
      </rPr>
      <t>/</t>
    </r>
    <r>
      <rPr>
        <b/>
        <sz val="14"/>
        <color rgb="FFFFC000"/>
        <rFont val="Calibri"/>
        <family val="2"/>
        <charset val="204"/>
      </rPr>
      <t>Цвет опор</t>
    </r>
    <r>
      <rPr>
        <b/>
        <sz val="14"/>
        <color indexed="36"/>
        <rFont val="Calibri"/>
        <family val="2"/>
        <charset val="204"/>
      </rPr>
      <t>/</t>
    </r>
    <r>
      <rPr>
        <b/>
        <sz val="14"/>
        <rFont val="Calibri"/>
        <family val="2"/>
        <charset val="204"/>
      </rPr>
      <t>Цв. фронтали</t>
    </r>
    <r>
      <rPr>
        <b/>
        <sz val="14"/>
        <color indexed="36"/>
        <rFont val="Calibri"/>
        <family val="2"/>
        <charset val="204"/>
      </rPr>
      <t>/</t>
    </r>
    <r>
      <rPr>
        <b/>
        <sz val="14"/>
        <color theme="3" tint="0.39997558519241921"/>
        <rFont val="Calibri"/>
        <family val="2"/>
        <charset val="204"/>
      </rPr>
      <t>Цв. заглушки</t>
    </r>
    <r>
      <rPr>
        <b/>
        <sz val="14"/>
        <color rgb="FF00B0F0"/>
        <rFont val="Calibri"/>
        <family val="2"/>
        <charset val="204"/>
      </rPr>
      <t xml:space="preserve">. </t>
    </r>
    <r>
      <rPr>
        <b/>
        <sz val="14"/>
        <color rgb="FFFF0000"/>
        <rFont val="Calibri"/>
        <family val="2"/>
        <charset val="204"/>
      </rPr>
      <t>Ц</t>
    </r>
    <r>
      <rPr>
        <b/>
        <sz val="14"/>
        <color indexed="10"/>
        <rFont val="Calibri"/>
        <family val="2"/>
        <charset val="204"/>
      </rPr>
      <t>вет столешницы</t>
    </r>
    <r>
      <rPr>
        <b/>
        <sz val="14"/>
        <color indexed="8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</si>
  <si>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А-образная опора с сечением 60х30 мм </t>
  </si>
  <si>
    <t>Шкаф средний со стеклянными фасадами в алюминиевой раме</t>
  </si>
  <si>
    <t>Рабочая станция эргономичная  
на О образном  м/к 40х40 глубиной 1436/2436</t>
  </si>
  <si>
    <t>Рабочая станция эргономичная 
на О образном  м/к 40х40 глубиной 1236/2436</t>
  </si>
  <si>
    <t>Рабочая станция криволинейная
на О образном  м/к 40х40 глубиной 1436/1836</t>
  </si>
  <si>
    <t>Рабочая станция эргономичная 
на О образном  м/к 40х40 глубиной 1636/2436</t>
  </si>
  <si>
    <t>Рабочая станция эргономичная 
на О образном  м/к 40х40 
глубиной 600/900</t>
  </si>
  <si>
    <t>Рабочая станция эргономичная 
на О образном  м/к 40х40 
глубиной 700/900</t>
  </si>
  <si>
    <t>Рабочая станция эргономичная 
на О образном  м/к 40х40 
глубиной 600/1200</t>
  </si>
  <si>
    <t>Рабочая станция эргономичная 
на О образном  м/к 40х40 
глубиной 700/1200</t>
  </si>
  <si>
    <t>Рабочая станция эргономичная  
на О образном  м/к 40х40 
глубиной 800/1200</t>
  </si>
  <si>
    <t>Рабочая станция эргономичная
на О образном  м/к 40х40 
глубиной 800/900</t>
  </si>
  <si>
    <t>Приставной элемент на О образном  м/к 40х40 глуб. 700 (используется в качестве брифинга)</t>
  </si>
  <si>
    <t>Переговорный стол (3 столешницы)
 на А-образном м/к 40х40</t>
  </si>
  <si>
    <t>Рабочая станция на А образном м/к 40х40 глубиной 1636</t>
  </si>
  <si>
    <t>Рабочая станция эргономичная 
на А образном м/к 40х40 глубиной 1636/2436</t>
  </si>
  <si>
    <t>Рабочая станция эргономичная 
на П образном м/к 40х40 
глубиной 700/900</t>
  </si>
  <si>
    <t>Рабочая станция эргономичная на 
П образном м/к 40х40 
глубиной 700/1200</t>
  </si>
  <si>
    <t>Приставной элемент на 
 П образном м/к 40х40 
глубиной 700 (используется в качестве брифинга)</t>
  </si>
  <si>
    <t>Рабочая станция эргономичная на 
О-образном м/к 60х30 
глубиной 800/900</t>
  </si>
  <si>
    <t>Стол эргономичный левый/правый на А-образном м/к 60х30, глубиной 700/900 мм</t>
  </si>
  <si>
    <t>Стол эргономичный левый/правый на А-образном м/к 60х30, глубиной 600/1200 мм</t>
  </si>
  <si>
    <t>Стол эргономичный левый/правый на А-образном м/к 60х30, глубиной 700/1200 мм</t>
  </si>
  <si>
    <t>Стол эргономичный левый/правый на А-образном м/к 60х30, глубиной 800/1200 мм</t>
  </si>
  <si>
    <t>Рабочая станция на 6 раб.места на А образном м/к 60х30 с шириной 1-го рабочего места 800 мм</t>
  </si>
  <si>
    <t>ANT     Антрацит</t>
  </si>
  <si>
    <t>H           Белый</t>
  </si>
  <si>
    <t>U003   Дуб Честерфилд</t>
  </si>
  <si>
    <t>ANT   Антрацит</t>
  </si>
  <si>
    <t>H         Белые</t>
  </si>
  <si>
    <t>Кодировка Артикула</t>
  </si>
  <si>
    <t>G         СЕРЫЙ</t>
  </si>
  <si>
    <t>Цвет мет. Опор</t>
  </si>
  <si>
    <t>EVL905</t>
  </si>
  <si>
    <t>EVL901</t>
  </si>
  <si>
    <t>EVL447</t>
  </si>
  <si>
    <t>Шкаф под документы высокий узкий 600х2050</t>
  </si>
  <si>
    <t>EVL906</t>
  </si>
  <si>
    <t>EVL913</t>
  </si>
  <si>
    <t>EVL292</t>
  </si>
  <si>
    <t>Дуб 131</t>
  </si>
  <si>
    <t xml:space="preserve">Оргтауэр низкий </t>
  </si>
  <si>
    <t>Оргтауэр высокий</t>
  </si>
  <si>
    <t>EVL910</t>
  </si>
  <si>
    <t xml:space="preserve"> </t>
  </si>
  <si>
    <t>1450*1250*750 L</t>
  </si>
  <si>
    <t>1450*1250*750 R</t>
  </si>
  <si>
    <t>1650*1250*750 L</t>
  </si>
  <si>
    <t>1650*1250*750 R</t>
  </si>
  <si>
    <t>1850*1250*750 L</t>
  </si>
  <si>
    <t>1850*1250*750 R</t>
  </si>
  <si>
    <t>EVL902DX</t>
  </si>
  <si>
    <t>EVL902SX</t>
  </si>
  <si>
    <t>EVL914DX</t>
  </si>
  <si>
    <t>EVL914SX</t>
  </si>
  <si>
    <t>Надстройка тумбы 
правая</t>
  </si>
  <si>
    <t>1400х480х35</t>
  </si>
  <si>
    <t>Надстройка тумбы 
левая</t>
  </si>
  <si>
    <t>Тумба приставная с ящиками</t>
  </si>
  <si>
    <t>Приставка с нишей под системный блок</t>
  </si>
  <si>
    <t>EVL915</t>
  </si>
  <si>
    <t>Надстройка для двух приставных тумб</t>
  </si>
  <si>
    <t>1650х420х1600</t>
  </si>
  <si>
    <t>EVL908</t>
  </si>
  <si>
    <t>300х1800х750</t>
  </si>
  <si>
    <t>2000х400х2100</t>
  </si>
  <si>
    <t>1000х40х25</t>
  </si>
  <si>
    <t>1400х40х25</t>
  </si>
  <si>
    <t>1600х40х25</t>
  </si>
  <si>
    <t>450х364х1233</t>
  </si>
  <si>
    <t>600х364х1233</t>
  </si>
  <si>
    <t>2500х400х2100</t>
  </si>
  <si>
    <t>600х400х2100</t>
  </si>
  <si>
    <t>Тумба-стеллаж разделительный
глубиной 420</t>
  </si>
  <si>
    <t>Приставная тумба 
правая
(изготавливается полностью в BASE)</t>
  </si>
  <si>
    <t>Приставная тумба 
левая
(изготавливается полностью в BASE)</t>
  </si>
  <si>
    <t>Цвет опор</t>
  </si>
  <si>
    <t>Столы на ЛДСП опорах: толщина столешницы 25 мм, толщина опор и фронтали стола 18 мм.</t>
  </si>
  <si>
    <t>L                 Дуб 131</t>
  </si>
  <si>
    <t xml:space="preserve">WHT-БЕЛЫЙ </t>
  </si>
  <si>
    <t>GR-СЕРЫЙ</t>
  </si>
  <si>
    <t>Розничная Цена (руб.)</t>
  </si>
  <si>
    <t>Цвет фронтали (передней панели)</t>
  </si>
  <si>
    <t>EVL180/А/40*40/</t>
  </si>
  <si>
    <t>L           Дуб 131</t>
  </si>
  <si>
    <t xml:space="preserve"> Миникухня из ЛДСП: толщина топов и столешниц 25 мм, боковины 18 мм</t>
  </si>
  <si>
    <r>
      <t xml:space="preserve">     </t>
    </r>
    <r>
      <rPr>
        <b/>
        <sz val="14"/>
        <color indexed="36"/>
        <rFont val="Calibri"/>
        <family val="2"/>
        <charset val="204"/>
      </rPr>
      <t>Цвет корпуса</t>
    </r>
  </si>
  <si>
    <t>EVOLUTION</t>
  </si>
  <si>
    <r>
      <t xml:space="preserve">EVOLUTION </t>
    </r>
    <r>
      <rPr>
        <sz val="12"/>
        <rFont val="Arial"/>
        <family val="2"/>
        <charset val="204"/>
      </rPr>
      <t>экраны, фронтали, экран-фронтали, крепеж и комплектующие</t>
    </r>
  </si>
  <si>
    <t>H  Белый</t>
  </si>
  <si>
    <t>ANT  Антрацит</t>
  </si>
  <si>
    <t>G</t>
  </si>
  <si>
    <t>GRAFIT</t>
  </si>
  <si>
    <t>в зависимости от выбранных характеристик</t>
  </si>
  <si>
    <t>Цвет стекол</t>
  </si>
  <si>
    <r>
      <t>Yellow(заказ)       Sand(заказ)         Mint(</t>
    </r>
    <r>
      <rPr>
        <b/>
        <sz val="12"/>
        <color rgb="FFFF0000"/>
        <rFont val="Calibri"/>
        <family val="2"/>
        <charset val="204"/>
        <scheme val="minor"/>
      </rPr>
      <t>склад</t>
    </r>
    <r>
      <rPr>
        <b/>
        <sz val="12"/>
        <color theme="1"/>
        <rFont val="Calibri"/>
        <family val="2"/>
        <charset val="204"/>
        <scheme val="minor"/>
      </rPr>
      <t>)         Ash(заказ)        Grey(</t>
    </r>
    <r>
      <rPr>
        <b/>
        <sz val="12"/>
        <color rgb="FFFF0000"/>
        <rFont val="Calibri"/>
        <family val="2"/>
        <charset val="204"/>
        <scheme val="minor"/>
      </rPr>
      <t>склад</t>
    </r>
    <r>
      <rPr>
        <b/>
        <sz val="12"/>
        <color theme="1"/>
        <rFont val="Calibri"/>
        <family val="2"/>
        <charset val="204"/>
        <scheme val="minor"/>
      </rPr>
      <t xml:space="preserve">)      Denim(заказ)  </t>
    </r>
  </si>
  <si>
    <t xml:space="preserve"> Стеллаж </t>
  </si>
  <si>
    <r>
      <t xml:space="preserve">Контейнер подвесной с 1 ящиком 
</t>
    </r>
    <r>
      <rPr>
        <i/>
        <sz val="11"/>
        <color theme="1"/>
        <rFont val="Arial"/>
        <family val="2"/>
        <charset val="204"/>
      </rPr>
      <t>(замок на верхний ящик)</t>
    </r>
  </si>
  <si>
    <t>Столы, бенчи и рабочие станции на металлокаркасе: П-образные опоры - труба с сечением 40*40мм, траверсы - труба 40*20мм в цв. Антрацит, Белый*  Столешницы ЛДСП - 25 мм.</t>
  </si>
  <si>
    <t>Столы, бенчи и рабочие станции на металлокаркасе: А-образные опоры - труба с сечением 40*40мм, траверсы - труба 40*20мм в цв. Антрацит, Белый*  Столешницы ЛДСП - 25 мм.</t>
  </si>
  <si>
    <t>Столы, бенчи и рабочие станции на металлокаркасе: О-образные опоры - труба с сечением 40*40мм, траверсы - труба 40*20мм в цв. Антрацит, Белый.  Столешницы ЛДСП - 25 мм.</t>
  </si>
  <si>
    <t>Шкаф для документов комбинированный стекло в раме* 800х2050</t>
  </si>
  <si>
    <t>* для  модели шкафа EWL402 предусмотрено только белое матовое стекло в белой рамке</t>
  </si>
  <si>
    <r>
      <t>Для удобства клиентов цены изделий указаны вместе с креплением</t>
    </r>
    <r>
      <rPr>
        <sz val="11"/>
        <color theme="1"/>
        <rFont val="Calibri"/>
        <family val="2"/>
        <charset val="204"/>
      </rPr>
      <t>→</t>
    </r>
    <r>
      <rPr>
        <sz val="11"/>
        <color theme="1"/>
        <rFont val="Arial"/>
        <family val="2"/>
        <charset val="204"/>
      </rPr>
      <t xml:space="preserve"> 
(в отгрузочных документах экран и крепление прописываются отдельно)</t>
    </r>
  </si>
  <si>
    <t>AKS177</t>
  </si>
  <si>
    <t>ВНИМАНИЕ! Для удобства клиентов в прайс-листе цены на фронтали и экраны указаны с учетом креплений. В счете ввиду особенностей 1С это будут отдельные позиции.</t>
  </si>
  <si>
    <r>
      <t>Для удобства клиентов цены изделий указаны вместе с креплением 
(в отгрузочных документах экран и крепление прописываются отдельно)</t>
    </r>
    <r>
      <rPr>
        <sz val="11"/>
        <color theme="1"/>
        <rFont val="Calibri"/>
        <family val="2"/>
        <charset val="204"/>
      </rPr>
      <t>↓</t>
    </r>
  </si>
  <si>
    <r>
      <t>Для удобства клиентов цены изделий указаны вместе с креплением 
(в отгрузочных документах экран и крепление прописываются отдельно)</t>
    </r>
    <r>
      <rPr>
        <sz val="11"/>
        <color theme="1"/>
        <rFont val="Calibri"/>
        <family val="2"/>
        <charset val="204"/>
      </rPr>
      <t>→</t>
    </r>
  </si>
  <si>
    <t>Фронтальные экраны ЛДСП с креплением AKS166(Комплект 
кронштейнов для крепления фронтальных надстольных экранов к рабочему столу)</t>
  </si>
  <si>
    <t>Экраны торцевые из ЛДСП   с комплектом креплений 
AKS177 (для торцевых экранов)</t>
  </si>
  <si>
    <t>Фронтальные экраны ЛДСП с креплением AKS165
(Комплект кронштейнов двойных со штырём 
для крепления экрана к бенчу)</t>
  </si>
  <si>
    <t xml:space="preserve">Фронтали ЛДСП с креплением AKS168 </t>
  </si>
  <si>
    <t xml:space="preserve">Комплект (2 шт.) кронштейнов для торцевых экранов </t>
  </si>
  <si>
    <t>Тканевые фронтальные экраны для бенчей  с креплением 
AKS165 (Комплект кронштейнов двойных со штырём для 
крепления экрана к бенчу)</t>
  </si>
  <si>
    <t>1500х400х2100</t>
  </si>
  <si>
    <t>448х478х208</t>
  </si>
  <si>
    <t>448х478х346</t>
  </si>
  <si>
    <t>448x478x435</t>
  </si>
  <si>
    <t>EVL167SX</t>
  </si>
  <si>
    <t>EVL167DX</t>
  </si>
  <si>
    <t>EVL168SX</t>
  </si>
  <si>
    <t>EVL168DX</t>
  </si>
  <si>
    <t>EVL106SX/П/60*30/</t>
  </si>
  <si>
    <t>EVL106DX/П/60*30/</t>
  </si>
  <si>
    <t>350х1100х1100</t>
  </si>
  <si>
    <t>720х410x200</t>
  </si>
  <si>
    <t>Розничная цена изделия без крепления (руб)</t>
  </si>
  <si>
    <t>Розничная цена с креплением (руб.)</t>
  </si>
  <si>
    <t>Цена по запросу</t>
  </si>
  <si>
    <t>600х364х2052</t>
  </si>
  <si>
    <t>450х364х2052</t>
  </si>
  <si>
    <t>800х344х2052</t>
  </si>
  <si>
    <t>800х364х2052</t>
  </si>
  <si>
    <t>800х600х2052</t>
  </si>
  <si>
    <t>600х600х2052</t>
  </si>
  <si>
    <t>EVL903</t>
  </si>
  <si>
    <t>Цена 
по запросу</t>
  </si>
  <si>
    <t>цена 2022 года с лючком - цены давал Руслан</t>
  </si>
  <si>
    <t>Розн цена 2024</t>
  </si>
  <si>
    <t>Розничная цена</t>
  </si>
  <si>
    <t>арт</t>
  </si>
  <si>
    <t>Столешница</t>
  </si>
  <si>
    <t>Лючок врезной  графит</t>
  </si>
  <si>
    <t>ИТОГО столешн+лючок</t>
  </si>
  <si>
    <t>PACK1EVL100.SLT</t>
  </si>
  <si>
    <t>PACK1EVL101.U2108</t>
  </si>
  <si>
    <t>PACK1EVL102.U2108</t>
  </si>
  <si>
    <t>PACK1EVL103.SLT</t>
  </si>
  <si>
    <t>PACK1EVL104.SLT</t>
  </si>
  <si>
    <t>PACK1EVL113.U003</t>
  </si>
  <si>
    <t>PACK1EVL114.SLT</t>
  </si>
  <si>
    <t>PACK1EVL115.SLT</t>
  </si>
  <si>
    <t>PACK1EVL116.SLT /4</t>
  </si>
  <si>
    <t>PACK1EVL118.U003</t>
  </si>
  <si>
    <t>PACK1EVL119.L</t>
  </si>
  <si>
    <t>PACK1EVL120.SLT</t>
  </si>
  <si>
    <t>PACK1EVL163.SLT</t>
  </si>
  <si>
    <t>PACK1EVL105DX.SLT</t>
  </si>
  <si>
    <t>PACK1EVL105SX.SLT</t>
  </si>
  <si>
    <t>PACK1EVL106SX.U003</t>
  </si>
  <si>
    <t>PACK1EVL107SX.SLT</t>
  </si>
  <si>
    <t>PACK1EVL109DX.SLT</t>
  </si>
  <si>
    <t>PACK1EVL109SX.SLT</t>
  </si>
  <si>
    <t>PACK1EVL110DX.SLT</t>
  </si>
  <si>
    <t>PACK1EVL110SX.SLT</t>
  </si>
  <si>
    <t>PACK1EVL111DX.SLT</t>
  </si>
  <si>
    <t>PACK1EVL111SX.SLT</t>
  </si>
  <si>
    <t>PACK1EVL123SX.SLT</t>
  </si>
  <si>
    <t>PACK1EVL126DX.U003</t>
  </si>
  <si>
    <t>PACK1EVL129SX.U003</t>
  </si>
  <si>
    <t>PACK1EVL130DX.U003</t>
  </si>
  <si>
    <t>PACK1EVL132DX.U003</t>
  </si>
  <si>
    <t>Номенклатура/статья затрат</t>
  </si>
  <si>
    <t>Ст</t>
  </si>
  <si>
    <t>Ц</t>
  </si>
  <si>
    <t>Характеристика номенклатуры</t>
  </si>
  <si>
    <t>Цена Новая</t>
  </si>
  <si>
    <t>Цена Новая со ск.</t>
  </si>
  <si>
    <t>EVL001.ANT</t>
  </si>
  <si>
    <t>Набор опор цельносварных крайних 40x40 П700</t>
  </si>
  <si>
    <t xml:space="preserve">Нет </t>
  </si>
  <si>
    <t>АНТРАЦИТ</t>
  </si>
  <si>
    <t>EVL002.ANT</t>
  </si>
  <si>
    <t>EVL003.WHT</t>
  </si>
  <si>
    <t>WHITE</t>
  </si>
  <si>
    <t>EVL004.ANT</t>
  </si>
  <si>
    <t>EVL005.WHT</t>
  </si>
  <si>
    <t>Набор опор цельносварных крайних 60x30 П700</t>
  </si>
  <si>
    <t>EVL006.ANT</t>
  </si>
  <si>
    <t>EVL007.WHT</t>
  </si>
  <si>
    <t>EVL008.ANT</t>
  </si>
  <si>
    <t>EVL009.WHT</t>
  </si>
  <si>
    <t>EVL010.ANT</t>
  </si>
  <si>
    <t>Опора приставки цельносварная 40x40 П500</t>
  </si>
  <si>
    <t>EVL011.WHT</t>
  </si>
  <si>
    <t>Опора приставки цельносварная 60x30 П500</t>
  </si>
  <si>
    <t>EVL012.WHT</t>
  </si>
  <si>
    <t>Опора приставки цельносварная 60x30 O500</t>
  </si>
  <si>
    <t>EVL013.WHT</t>
  </si>
  <si>
    <t>Комплект траверс (40х20) для приставки 1000</t>
  </si>
  <si>
    <t>EVL014.ANT</t>
  </si>
  <si>
    <t>Комплект траверс (60х30) для приставки 1000</t>
  </si>
  <si>
    <t>EVL015.WHT</t>
  </si>
  <si>
    <t>EVL016.WHT</t>
  </si>
  <si>
    <t>EVL017.ANT</t>
  </si>
  <si>
    <t>EVL018.WHT</t>
  </si>
  <si>
    <t>EVL019.ANT</t>
  </si>
  <si>
    <t>EVL020.ANT</t>
  </si>
  <si>
    <t>EVL021.WHT</t>
  </si>
  <si>
    <t>EVL022.ANT</t>
  </si>
  <si>
    <t>EVL023.ANT</t>
  </si>
  <si>
    <t>EVL024.ANT</t>
  </si>
  <si>
    <t>EVL025.WHT</t>
  </si>
  <si>
    <t>EVL026.ANT</t>
  </si>
  <si>
    <t>EVL027.WHT</t>
  </si>
  <si>
    <t>Набор опор цельносварных крайних 60x30 П600</t>
  </si>
  <si>
    <t>EVL028.ANT</t>
  </si>
  <si>
    <t>EVL029.WHT</t>
  </si>
  <si>
    <t>Набор опор цельносварных крайних 40x40 П600</t>
  </si>
  <si>
    <t>EVL030.ANT</t>
  </si>
  <si>
    <t>EVL031.WHT</t>
  </si>
  <si>
    <t>EVL032.WHT</t>
  </si>
  <si>
    <t>Опора цельносварная промежуточная 40x40 О600</t>
  </si>
  <si>
    <t>EVL034.WHT</t>
  </si>
  <si>
    <t>Опора цельносварная промежуточная 60x30 О600</t>
  </si>
  <si>
    <t>EVL035.ANT</t>
  </si>
  <si>
    <t>EVL036.ANT</t>
  </si>
  <si>
    <t>EVL037.ANT</t>
  </si>
  <si>
    <t>EVL038.ANT</t>
  </si>
  <si>
    <t>EVL040.ANT</t>
  </si>
  <si>
    <t>EVL041.ANT</t>
  </si>
  <si>
    <t>EVL042.WHT</t>
  </si>
  <si>
    <t>EVL044.ANT</t>
  </si>
  <si>
    <t>EVL045.ANT</t>
  </si>
  <si>
    <t>Набор опор цельносварных крайних 60x30 П800</t>
  </si>
  <si>
    <t>EVL046.ANT</t>
  </si>
  <si>
    <t>EVL047.ANT</t>
  </si>
  <si>
    <t>Набор опор цельносварных крайних 40x40 П800</t>
  </si>
  <si>
    <t>EVL048.ANT</t>
  </si>
  <si>
    <t>EVL049.ANT</t>
  </si>
  <si>
    <t>EVL051.WHT</t>
  </si>
  <si>
    <t>EVL053.ANT</t>
  </si>
  <si>
    <t>EVL054.ANT</t>
  </si>
  <si>
    <t>EVL055.ANT</t>
  </si>
  <si>
    <t>Набор опор цельносварных крайних 60x30 A600</t>
  </si>
  <si>
    <t>EVL056.ANT</t>
  </si>
  <si>
    <t>Набор опор цельносварных крайних 40x40 А600</t>
  </si>
  <si>
    <t>EVL059.ANT</t>
  </si>
  <si>
    <t>Набор опор цельносварных крайних 60x30 А700</t>
  </si>
  <si>
    <t>EVL063.ANT</t>
  </si>
  <si>
    <t>Набор опор цельносварных крайних 60x30 А800</t>
  </si>
  <si>
    <t>EVL067DX.ANT</t>
  </si>
  <si>
    <t>Комплект опор для опорного стола правого 40x40 П700</t>
  </si>
  <si>
    <t>EVL068.ANT</t>
  </si>
  <si>
    <t>EVL070DX.ANT</t>
  </si>
  <si>
    <t>Комплект опор для опорного стола правого 60x30 П700</t>
  </si>
  <si>
    <t>EVL071DX.ANT</t>
  </si>
  <si>
    <t>Комплект опор для опорного стола правого 60x30 О700</t>
  </si>
  <si>
    <t>EVL073.ANT</t>
  </si>
  <si>
    <t>Опора цельносварная крайняя 60x30 А1436</t>
  </si>
  <si>
    <t>EVL075.ANT</t>
  </si>
  <si>
    <t>Опора цельносварная промежуточная 60x30 А1436</t>
  </si>
  <si>
    <t>EVL077.ANT</t>
  </si>
  <si>
    <t>Опора цельносварная крайняя 60x30 А1236</t>
  </si>
  <si>
    <t>EVL081.ANT</t>
  </si>
  <si>
    <t>Опора цельносварная крайняя 60x30 А1636</t>
  </si>
  <si>
    <t>EVL082.ANT</t>
  </si>
  <si>
    <t>Опора цельносварная крайняя 60x30 О1636</t>
  </si>
  <si>
    <t>EVL083.WHT</t>
  </si>
  <si>
    <t>Опора приставки цельносварная 40x40 О500</t>
  </si>
  <si>
    <t>EVL084.ANT</t>
  </si>
  <si>
    <t>Опора приставки цельносварная 40x40 П700</t>
  </si>
  <si>
    <t>EVL085.ANT</t>
  </si>
  <si>
    <t>Опора приставки цельносварная 60x30 П700</t>
  </si>
  <si>
    <t>EVL089.WHT</t>
  </si>
  <si>
    <t>Опора цельносварная крайняя 40x40 П600</t>
  </si>
  <si>
    <t>EVL090.WHT</t>
  </si>
  <si>
    <t>Опора цельносварная крайняя 60x30 А600</t>
  </si>
  <si>
    <t>EVL092.ANT</t>
  </si>
  <si>
    <t>Опора цельносварная крайняя 60x30 П600</t>
  </si>
  <si>
    <t>EVL093.WHT</t>
  </si>
  <si>
    <t>Комплект траверс (40х20) для эргономичного стола</t>
  </si>
  <si>
    <t>EVL094.WHT</t>
  </si>
  <si>
    <t>Комплект траверс (60х30) для эргономичного стола</t>
  </si>
  <si>
    <t>EVL095.WHT</t>
  </si>
  <si>
    <t>Опора приставки цельносварная 40x40 П600</t>
  </si>
  <si>
    <t>EVL096.ANT</t>
  </si>
  <si>
    <t>Опора приставки цельносварная 60x30 П600</t>
  </si>
  <si>
    <t>EVL097.ANT</t>
  </si>
  <si>
    <t>Комплект траверс (40х20) для приставки 1200</t>
  </si>
  <si>
    <t>EVL098.ANT</t>
  </si>
  <si>
    <t>Комплект траверс (60х30) для приставки 1200</t>
  </si>
  <si>
    <t>EVL099.ANT</t>
  </si>
  <si>
    <t>Комплект траверс (40х20) для приставки 800</t>
  </si>
  <si>
    <t>EVL201.ANT</t>
  </si>
  <si>
    <t>Комплект траверс (60х30) для приставки 800</t>
  </si>
  <si>
    <t>EVL202.WHT</t>
  </si>
  <si>
    <t>Комплект траверс (40х20) для приставки 600</t>
  </si>
  <si>
    <t>EVL203.WHT</t>
  </si>
  <si>
    <t>Комплект траверс (60х30) для приставки 600</t>
  </si>
  <si>
    <t>EVL205.ANT</t>
  </si>
  <si>
    <t>EVL206.ANT</t>
  </si>
  <si>
    <t>Опора приставки цельносварная 60x30 О700</t>
  </si>
  <si>
    <t>EVL207.ANT</t>
  </si>
  <si>
    <t>Опора приставки цельносварная 60x30 О600</t>
  </si>
  <si>
    <t>EVL208.ANT</t>
  </si>
  <si>
    <t>EVL209.ANT</t>
  </si>
  <si>
    <t>EVL210.ANT</t>
  </si>
  <si>
    <t>EVL211.ANT</t>
  </si>
  <si>
    <t>Опора цельносварная промежуточная 60x30 А1636</t>
  </si>
  <si>
    <t>EVL105SX/П/60*30/</t>
  </si>
  <si>
    <t>EVL</t>
  </si>
  <si>
    <t>EVL209</t>
  </si>
  <si>
    <t>EVL208</t>
  </si>
  <si>
    <t>Столешница 1800х900</t>
  </si>
  <si>
    <t>нет цены</t>
  </si>
  <si>
    <t>EVL089</t>
  </si>
  <si>
    <t>Считаем 1 шт. т.к. в формуле *2</t>
  </si>
  <si>
    <t>EVL092</t>
  </si>
  <si>
    <t>EVL068</t>
  </si>
  <si>
    <t>EVL016</t>
  </si>
  <si>
    <t>Опора цельносварная крайняя 60x30 O1636</t>
  </si>
  <si>
    <t>EVL210</t>
  </si>
  <si>
    <t>EVL205</t>
  </si>
  <si>
    <t>EVL212</t>
  </si>
  <si>
    <t>из Почты от Татьяны</t>
  </si>
  <si>
    <r>
      <t xml:space="preserve">Крепеж. </t>
    </r>
    <r>
      <rPr>
        <sz val="11"/>
        <color theme="1"/>
        <rFont val="Calibri"/>
        <family val="2"/>
        <charset val="204"/>
        <scheme val="minor"/>
      </rPr>
      <t>Складская программа в цвете Антрацит, под заказ окраска в любой цвет от 10 шт. срок 2 недели.</t>
    </r>
  </si>
  <si>
    <t>EVL554</t>
  </si>
  <si>
    <t>Вставка для бенчей шириной 1800</t>
  </si>
  <si>
    <t>1800х40х25</t>
  </si>
  <si>
    <t>Столы, бенчи и рабочие станции на металлокаркасе: П-образные опоры - прямоугольная труба с сечением 60*30мм, траверсы - труба 40*20мм.</t>
  </si>
  <si>
    <t>Столы, бенчи и рабочие станции на металлокаркасе: А-образные опоры - прямоугольная труба с сечением 60*30мм, траверсы - труба 40*20мм.</t>
  </si>
  <si>
    <t>Столы, бенчи и рабочие станции на металлокаркасе: О-образные опоры - труба с сечением 60*30мм, траверсы - труба 40*20мм в цв. Антрацит.  Столешницы ЛДСП - 25 мм.</t>
  </si>
  <si>
    <t xml:space="preserve">Стеллаж настольный
+ Блок ящиков
+Блок с дверью для стеллажа настольного </t>
  </si>
  <si>
    <t>1400х450х350</t>
  </si>
  <si>
    <t>Цветочница</t>
  </si>
  <si>
    <t>EVL992</t>
  </si>
  <si>
    <t>1400х480х750</t>
  </si>
  <si>
    <t>1400х480х350</t>
  </si>
  <si>
    <t>1400х480х1100</t>
  </si>
  <si>
    <r>
      <t xml:space="preserve">Складская программа: </t>
    </r>
    <r>
      <rPr>
        <sz val="12"/>
        <rFont val="Times New Roman"/>
        <family val="1"/>
        <charset val="204"/>
      </rPr>
      <t xml:space="preserve">фасады - Дуб Честерфилд, боковины, задняя стенка, полки, топ  - Дуб Честерфилд. Ручки - Антрацит.
Кухни в другой цв. гамме ЛДСП производятся на заказ (общая сумма заказа не менее 600 т.р. в розничных ценах в рамках  коллекции Evolution), со сроком по согласованию с производством. 
</t>
    </r>
    <r>
      <rPr>
        <b/>
        <sz val="12"/>
        <rFont val="Times New Roman"/>
        <family val="1"/>
        <charset val="204"/>
      </rPr>
      <t xml:space="preserve">Для заказа изделия следует пользоваться правилами кодировки для создания  артикула.  </t>
    </r>
    <r>
      <rPr>
        <b/>
        <sz val="12"/>
        <rFont val="Calibri"/>
        <family val="2"/>
        <charset val="204"/>
      </rPr>
      <t>→→→</t>
    </r>
  </si>
  <si>
    <r>
      <rPr>
        <sz val="12"/>
        <rFont val="Times New Roman"/>
        <family val="1"/>
        <charset val="204"/>
      </rPr>
      <t xml:space="preserve">Столы переговоров в цв. гамме ЛДСП производятся на заказ, (общая сумма заказа не менее 600 т.р. в розничных ценах в рамках  коллекции Evolution), со сроком по согласованию с производством. </t>
    </r>
    <r>
      <rPr>
        <sz val="12"/>
        <rFont val="Arial"/>
        <family val="2"/>
        <charset val="204"/>
      </rPr>
      <t xml:space="preserve">
</t>
    </r>
    <r>
      <rPr>
        <b/>
        <sz val="12"/>
        <rFont val="Arial"/>
        <family val="2"/>
        <charset val="204"/>
      </rPr>
      <t xml:space="preserve">Для заказа изделия следует пользоваться правилами кодировки для создания  артикула.  </t>
    </r>
    <r>
      <rPr>
        <b/>
        <sz val="12"/>
        <rFont val="Calibri"/>
        <family val="2"/>
        <charset val="204"/>
      </rPr>
      <t>→→→</t>
    </r>
  </si>
  <si>
    <t xml:space="preserve">Тканевые фронтальные экраны для одиночного стола с креплением AKS166(Комплект кронштейнов для крепления фронтальных надстольных экранов к рабочему столу) </t>
  </si>
  <si>
    <t>EVL165SX</t>
  </si>
  <si>
    <t>EVL165DX</t>
  </si>
  <si>
    <t>EVL166SX</t>
  </si>
  <si>
    <t>EVL166DX</t>
  </si>
  <si>
    <t>EVL169SX</t>
  </si>
  <si>
    <t>EVL170SX</t>
  </si>
  <si>
    <t>EVL170DX</t>
  </si>
  <si>
    <t>EVL169DX</t>
  </si>
  <si>
    <t>EVL171SX</t>
  </si>
  <si>
    <t>EVL171DX</t>
  </si>
  <si>
    <t>EVL172SX</t>
  </si>
  <si>
    <t>EVL172DX</t>
  </si>
  <si>
    <t>EVL173SX</t>
  </si>
  <si>
    <t>EVL173DX</t>
  </si>
  <si>
    <t>EVL174SX</t>
  </si>
  <si>
    <t>EVL174DX</t>
  </si>
  <si>
    <t>EVL175SX</t>
  </si>
  <si>
    <t>EVL175DX</t>
  </si>
  <si>
    <t>EVL176SX</t>
  </si>
  <si>
    <t>EVL176DX</t>
  </si>
  <si>
    <t>EVL177SX</t>
  </si>
  <si>
    <t>EVL177DX</t>
  </si>
  <si>
    <t>EVL123SX/П/60*30/</t>
  </si>
  <si>
    <t>EVL123DX/П/60*30/</t>
  </si>
  <si>
    <t>EVL124SX/П/60*30/</t>
  </si>
  <si>
    <t>EVL124DX/П/60*30/</t>
  </si>
  <si>
    <t>EVL105DX/П/60*30/</t>
  </si>
  <si>
    <t>EVL511W</t>
  </si>
  <si>
    <t>EVL500W</t>
  </si>
  <si>
    <t>EVL502W</t>
  </si>
  <si>
    <t>EVL504W</t>
  </si>
  <si>
    <t>EVL506W</t>
  </si>
  <si>
    <t>EVL508W</t>
  </si>
  <si>
    <t>EVL509W</t>
  </si>
  <si>
    <t>EVL510W</t>
  </si>
  <si>
    <t xml:space="preserve"> EVL512W</t>
  </si>
  <si>
    <t>EVL501W</t>
  </si>
  <si>
    <t>EVL503W</t>
  </si>
  <si>
    <t>EVL505W</t>
  </si>
  <si>
    <t>EVL107SX/П/60*30/</t>
  </si>
  <si>
    <t>EVL107DX/П/60*30/</t>
  </si>
  <si>
    <t>EVL127SX/П/60*30/</t>
  </si>
  <si>
    <t>EVL127DX/П/60*30/</t>
  </si>
  <si>
    <t>EVL130SX/П/60*30/</t>
  </si>
  <si>
    <t>EVL130DX/П/60*30/</t>
  </si>
  <si>
    <t>EVL131SX/П/60*30/</t>
  </si>
  <si>
    <t>EVL131DX/П/60*30/</t>
  </si>
  <si>
    <t>EVL123SX/А/60*30/</t>
  </si>
  <si>
    <t>EVL123DX/А/60*30/</t>
  </si>
  <si>
    <t>EVL124SX/А/60*30/</t>
  </si>
  <si>
    <t>EVL124DX/А/60*30/</t>
  </si>
  <si>
    <t>EVL105SX/А/60*30/</t>
  </si>
  <si>
    <t>EVL105DX/А/60*30/</t>
  </si>
  <si>
    <t>EVL106SX/А/60*30/</t>
  </si>
  <si>
    <t>EVL106DX/А/60*30/</t>
  </si>
  <si>
    <t>EVL107SX/А/60*30/</t>
  </si>
  <si>
    <t>EVL132SX/А/60*30/</t>
  </si>
  <si>
    <t>EVL132DX/А/60*30/</t>
  </si>
  <si>
    <t>EVL131SX/А/60*30/</t>
  </si>
  <si>
    <t>EVL131DX/А/60*30/</t>
  </si>
  <si>
    <t>EVL130SX/А/60*30/</t>
  </si>
  <si>
    <t>EVL130DX/А/60*30/</t>
  </si>
  <si>
    <t>EVL129SX/А/60*30/</t>
  </si>
  <si>
    <t>EVL129DX/А/60*30/</t>
  </si>
  <si>
    <t>EVL128SX/А/60*30/</t>
  </si>
  <si>
    <t>EVL128DX/А/60*30/</t>
  </si>
  <si>
    <t>EVL127SX/А/60*30/</t>
  </si>
  <si>
    <t>EVL127DX/А/60*30/</t>
  </si>
  <si>
    <t>EVL111SX/А/60*30</t>
  </si>
  <si>
    <t>EVL111DX/А/60*31</t>
  </si>
  <si>
    <t>EVL110SX/А/60*30</t>
  </si>
  <si>
    <t>EVL110DX/А/60*31</t>
  </si>
  <si>
    <t>EVL109SX/А/60*30</t>
  </si>
  <si>
    <t>EVL109DX/А/60*31</t>
  </si>
  <si>
    <t>EVL126SX/А/60*30/</t>
  </si>
  <si>
    <t>EVL126DX/А/60*30/</t>
  </si>
  <si>
    <t>EVL125SX/А/60*30/</t>
  </si>
  <si>
    <t>EVL125DX/А/60*30/</t>
  </si>
  <si>
    <t>1200х900
/700х750</t>
  </si>
  <si>
    <t>1400х900
/700х750</t>
  </si>
  <si>
    <t>1600х900
/700х750</t>
  </si>
  <si>
    <t>EVL132DX/П/60*30/</t>
  </si>
  <si>
    <t>EVL132SX/П/60*30/</t>
  </si>
  <si>
    <t>EVL105SX/О/60*30/</t>
  </si>
  <si>
    <t>EVL105DX/О/60*30/</t>
  </si>
  <si>
    <t>EVL106SX/О/60*30/</t>
  </si>
  <si>
    <t>EVL106DX/О/60*30/</t>
  </si>
  <si>
    <t>EVL107SX/О/60*30/</t>
  </si>
  <si>
    <t>EVL107DX/О/60*30/</t>
  </si>
  <si>
    <t>EVL125SX/О/60*30/</t>
  </si>
  <si>
    <t>EVL125DX/О/60*30/</t>
  </si>
  <si>
    <t>EVL126SX/О/60*30/</t>
  </si>
  <si>
    <t>EVL126DX/О/60*30/</t>
  </si>
  <si>
    <t>EVL109SX/О/60*30</t>
  </si>
  <si>
    <t>EVL109DX/О/60*31</t>
  </si>
  <si>
    <t>EVL110SX/О/60*30</t>
  </si>
  <si>
    <t>EVL110DX/О/60*31</t>
  </si>
  <si>
    <t>EVL111SX/О/60*30</t>
  </si>
  <si>
    <t>EVL111DX/О/60*31</t>
  </si>
  <si>
    <t>EVL127SX/О/60*30/</t>
  </si>
  <si>
    <t>EVL127DX/О/60*30/</t>
  </si>
  <si>
    <t>EVL128SX/О/60*30/</t>
  </si>
  <si>
    <t>EVL128DX/О/60*30/</t>
  </si>
  <si>
    <t>EVL129SX/О/60*30/</t>
  </si>
  <si>
    <t>EVL129DX/О/60*30/</t>
  </si>
  <si>
    <t>EVL130SX/О/60*30/</t>
  </si>
  <si>
    <t>EVL130DX/О/60*30/</t>
  </si>
  <si>
    <t>EVL131SX/О/60*30/</t>
  </si>
  <si>
    <t>EVL131DX/О/60*30/</t>
  </si>
  <si>
    <t>EVL132SX/О/60*30/</t>
  </si>
  <si>
    <t>EVL132DX/О/60*30/</t>
  </si>
  <si>
    <t>Розничная Цена</t>
  </si>
  <si>
    <t>EVL155/U003/ANT/ANT.U003</t>
  </si>
  <si>
    <t>EVL156/U003/ANT/ANT.U003</t>
  </si>
  <si>
    <t>EVL157/U003/ANT/ANT.U003</t>
  </si>
  <si>
    <t>EVL167SX/U003/ANT/ANT.U003</t>
  </si>
  <si>
    <t>EVL167DX/U003/ANT/ANT.U003</t>
  </si>
  <si>
    <t>EVL168SX/U003/ANT/ANT.U003</t>
  </si>
  <si>
    <t>EVL168DX/U003/ANT/ANT.U003</t>
  </si>
  <si>
    <t>EVL101/П/60*30/ANT/ANT.U003</t>
  </si>
  <si>
    <t>Стол письменный на 
П-образном м/к 60х30, глубиной 700 мм, столешница в цв. Дуб Честерфилд, опоры Антрацит, заглушка кабель-канала Антрацит</t>
  </si>
  <si>
    <t>EVL102/П/60*30/ANT/ANT.U003</t>
  </si>
  <si>
    <t>EVL103/П/60*30/ANT/ANT.U003</t>
  </si>
  <si>
    <t>EVL101/А/60*30/ANT/ANT.U003</t>
  </si>
  <si>
    <t>Стол письменный на А-образном м/к 60х30, глубиной 700 мм, столешница в цв. Дуб Честерфилд, опоры Антрацит, заглушка кабель-канала Антрацит</t>
  </si>
  <si>
    <t>EVL102/А/60*30/ANT/ANT.U003</t>
  </si>
  <si>
    <t>EVL103/А/60*30/ANT/ANT.U003</t>
  </si>
  <si>
    <t>EVL101/О/60*30/ANT/ANT.U003</t>
  </si>
  <si>
    <t>Стол письменный на О-образном м/к 60х30, глубиной 700 мм, столешница в цв. Дуб Честерфилд, опоры Антрацит, заглушка кабель-канала Антрацит</t>
  </si>
  <si>
    <t>EVL102/О/60*30/ANT/ANT.U003</t>
  </si>
  <si>
    <t>EVL103/О/60*30/ANT/ANT.U003</t>
  </si>
  <si>
    <t>EVL106SX/П/60*30/ANT/ANT.U003</t>
  </si>
  <si>
    <t>EVL106DX/П/60*30/ANT/ANT.U003</t>
  </si>
  <si>
    <t>EVL106SX/А/60*30/ANT/ANT.U003</t>
  </si>
  <si>
    <t>EVL106DX/А/60*30/ANT/ANT.U004</t>
  </si>
  <si>
    <t>EVL106SX/О/60*30/WHT/ANT.U003</t>
  </si>
  <si>
    <t>EVL106DX/О/60*30/WHT/ANT.U004</t>
  </si>
  <si>
    <t>EVL604/П/60*30/ANT/ANT.U003</t>
  </si>
  <si>
    <t>Рабочая станция на П образном м/к 60х30 глубиной 1436 мм, столешница Дуб Честерфилд, заглушка  и опоры Антрацит</t>
  </si>
  <si>
    <t>EVL605/П/60*30/ANT/ANT.U003</t>
  </si>
  <si>
    <t>EVL606/П/60*30/ANT/ANT.U003</t>
  </si>
  <si>
    <t>EVL604/А/60*30/ANT/ANT.U003</t>
  </si>
  <si>
    <t>Рабочая станция на А образном м/к 60х30 глубиной 1436 мм, столешница Дуб Честерфилд, заглушка  и опоры Антрацит</t>
  </si>
  <si>
    <t>EVL605/А/60*30/ANT/ANT.U003</t>
  </si>
  <si>
    <t>EVL606/А/60*30/ANT/ANT.U003</t>
  </si>
  <si>
    <t>EVL604/О/60*30/ANT/ANT.U003</t>
  </si>
  <si>
    <t>Рабочая станция на О образном м/к 60х30 глубиной 1436 мм, столешница Дуб Честерфилд, заглушка  и опоры Антрацит</t>
  </si>
  <si>
    <t>EVL605/О/60*30/ANT/ANT.U003</t>
  </si>
  <si>
    <t>EVL606/О/60*30/ANT/ANT.U003</t>
  </si>
  <si>
    <r>
      <t xml:space="preserve">Внимание! Центральная опора бенчей имеет уменьшенный горизонтальный размер и повышенную жесткость. 
</t>
    </r>
    <r>
      <rPr>
        <i/>
        <sz val="12"/>
        <color theme="1"/>
        <rFont val="Calibri"/>
        <family val="2"/>
        <charset val="204"/>
        <scheme val="minor"/>
      </rPr>
      <t>Что обеспечивает удобство размещения сотрудников и устойчивость конструкции.</t>
    </r>
    <r>
      <rPr>
        <sz val="12"/>
        <color theme="1"/>
        <rFont val="Calibri"/>
        <family val="2"/>
        <charset val="204"/>
      </rPr>
      <t>↓</t>
    </r>
  </si>
  <si>
    <t>EVL666/П/60*30/ANT/ANT.U003</t>
  </si>
  <si>
    <t>Рабочая станция 
на 4 раб.места 
на П образном м/к 60х30
с шириной 1-го рабочего места 700 мм</t>
  </si>
  <si>
    <t>EVL666/A/60*30/ANT/ANT.U003</t>
  </si>
  <si>
    <t>EVL666/О/60*30/ANT/ANT.U003</t>
  </si>
  <si>
    <t>EVL675/П/60*30/ANT/ANT.U003</t>
  </si>
  <si>
    <t>EVL675/А/60*30/ANT/ANT.U003</t>
  </si>
  <si>
    <t>EVL675/О/60*30/ANT/ANT.U003</t>
  </si>
  <si>
    <t>EVL180/П/60*30/ANT.U003</t>
  </si>
  <si>
    <t>Приставка к столу рабочая 1000х500 (используется в качестве брифинга или боковой приставки) П-образ. м/к 60х30, столешница в цв. Дуб Честерфилд, опоры Антрацит</t>
  </si>
  <si>
    <t>EVL180/О/60*30/</t>
  </si>
  <si>
    <t>EVL180/О/60*30/ANT.U003</t>
  </si>
  <si>
    <t xml:space="preserve">Приставка к столу рабочая 1000х500 (используется в качестве брифинга или боковой приставки) О-образ. м/к 60х30 </t>
  </si>
  <si>
    <t>EVL821/П/60х30/ANT/ANT.U003</t>
  </si>
  <si>
    <t>Стол для переговоров 
2 м. на металлических опорах</t>
  </si>
  <si>
    <t xml:space="preserve">2000x1000x750   </t>
  </si>
  <si>
    <t>EVL821/А/60х30/ANT/ANT.U003</t>
  </si>
  <si>
    <t>EVL821/О/60х30/ANT/ANT.U003</t>
  </si>
  <si>
    <t>EVL301/ANT/ANT/ANT.U003</t>
  </si>
  <si>
    <t>Тумба приставная 450х700.
Топ в цв. Дуб Честерфилд, фасады, боковины, задняя стенка, ручки - Антрацит</t>
  </si>
  <si>
    <t>EVL307/ANT/ANT/ANT.U003</t>
  </si>
  <si>
    <t>Тумба мобильная на колёсах 3 ящика EVL307 замок на верхний ящик. 
Топ в цв. Дуб Честерфилд, фасады, боковины, задняя стенка Антрацит</t>
  </si>
  <si>
    <t>EVL311/ANT/ANT/ANT.U003</t>
  </si>
  <si>
    <t>EVL308/ANT/ANT/ANT.U003</t>
  </si>
  <si>
    <t>Тумба приставная  4 ящика 450х475 замок на верхний ящик (только для криволинейных столов)</t>
  </si>
  <si>
    <t>EVL309/ANT/ANT/ANT.U003</t>
  </si>
  <si>
    <t>Тумба приставная  4 ящика 790х475 замок на верхний ящик (для криволинейных столов)</t>
  </si>
  <si>
    <t>EVL293/ANT.ANT</t>
  </si>
  <si>
    <t>Контейнер подвесной с 1 ящиком Тип - 2
(замок на ящик)
Фасады, корпус - Антрацит, ручки Антрацит</t>
  </si>
  <si>
    <t>448х478х166</t>
  </si>
  <si>
    <t>EVL294/ANT.ANT</t>
  </si>
  <si>
    <t>Контейнер подвесной с 2 ящиками Тип - 2
(замок на верхний ящик)
Фасады, корпус - Антрацит, ручки Антрацит</t>
  </si>
  <si>
    <t>448х478х296</t>
  </si>
  <si>
    <t>EVL903/ANT/ANT/ANT.U003</t>
  </si>
  <si>
    <t>Оргтауэр низкий.
Топ в цв. Дуб Честерфилд, фасады, боковины, задняя стенка, ручки Антрацит</t>
  </si>
  <si>
    <t>EVL433/ANT/ANT/ANT.U003</t>
  </si>
  <si>
    <t>EVL430/ANT/ANT/ANT.U003</t>
  </si>
  <si>
    <t>EVL905/ANT.U003</t>
  </si>
  <si>
    <t>Стеллаж настольный
Корпус Антрацит, топ Дуб Честерфилд.</t>
  </si>
  <si>
    <r>
      <t>Блок с ящиками или дверью открывается только с одной стороны, с другой расположен неподвижный "фальш-фасад" с ручкой. Рекомендуем с каждой стороны размещать по одному блоку, открывающемуся в сторону сотрудника.</t>
    </r>
    <r>
      <rPr>
        <sz val="11"/>
        <color theme="1"/>
        <rFont val="Calibri"/>
        <family val="2"/>
        <charset val="204"/>
      </rPr>
      <t>↓</t>
    </r>
  </si>
  <si>
    <t>EVL905/ANT.U003+EVL914/ANT.U003+EVL915/ANT.U003</t>
  </si>
  <si>
    <t>Стеллаж настольный
Корпус Антрацит, топ Дуб Честерфилд.+ Блок ящиков+Блок с дверью для стеллажа настольного Дуб Честерфилд</t>
  </si>
  <si>
    <t>EVL400/ANT.U003</t>
  </si>
  <si>
    <t>Стеллаж высокий 800х2050.
Корпус и полки Дуб Честерфилд, задняя стенка Антрацит</t>
  </si>
  <si>
    <t>EVL401/U003/GRAFIT/ANT.U003</t>
  </si>
  <si>
    <t>Шкаф для документов комбинированный 800х2050. Корпус, полки и фасады Дуб Честерфилд, задняя стенка Антрацит, стекло графит</t>
  </si>
  <si>
    <t>EVL403/U003/ANT.U003</t>
  </si>
  <si>
    <t>Шкаф для документов (низ малые фасады, верх открытый) 800х2050.
Корпус, полки и фасады Дуб Честерфилд, задняя стенка Антрацит.</t>
  </si>
  <si>
    <t>EVL404/U003/ANT.U003</t>
  </si>
  <si>
    <t>Шкаф для документов 4 двери с нишей 800х2050. 
Корпус, полки и фасады Дуб Честерфилд, задняя стенка Антрацит.</t>
  </si>
  <si>
    <t>EVL406/U003/ANT.U003</t>
  </si>
  <si>
    <t>Шкаф для документов ( низ средние фасады, верх открытый) 800х2050. Корпус, полки и фасады Дуб Честерфилд, задняя стенка Антрацит.</t>
  </si>
  <si>
    <t>EVL407/U003/ANT.U003</t>
  </si>
  <si>
    <t>Шкаф для документов с глухими фасадами 800х2050. Корпус, полки и фасады Дуб Честерфилд, задняя стенка Антрацит.</t>
  </si>
  <si>
    <t>EVL408/U003/ANT.U003</t>
  </si>
  <si>
    <t>Шкаф для одежды с замком 800х2050. Корпус, полки и фасады Дуб Честерфилд, задняя стенка Антрацит.</t>
  </si>
  <si>
    <t>EVL410/U003/ANT.U003</t>
  </si>
  <si>
    <t>Шкаф для одежды с замком глубокий 800х2050.
Корпус, полки и фасады Дуб Честерфилд, задняя стенка Антрацит.</t>
  </si>
  <si>
    <t>EVL413/U003/ANT.U003</t>
  </si>
  <si>
    <t>Шкаф для документов узкий (низ средний фасад, верх открытый) 600х2050. Корпус и полки Дуб Честерфилд, задняя стенка Антрацит</t>
  </si>
  <si>
    <t>EVL415/ANT.U003</t>
  </si>
  <si>
    <t>Стеллаж средний, 
Корпус и полки Дуб Честерфилд, задняя стенка Антрацит</t>
  </si>
  <si>
    <t>800х344х1250</t>
  </si>
  <si>
    <t>EVL417/U003/ANT.U003</t>
  </si>
  <si>
    <t>Шкаф для документов средний с глухими фасадами и открытой нишей. Корпус и полки Дуб Честерфилд, задняя стенка Антрацит</t>
  </si>
  <si>
    <t>EVL418/U003/ANT.GRAFIT</t>
  </si>
  <si>
    <t>Шкаф средний со стеклянными фасадами. Корпус и полки Дуб Честерфилд, задняя стенка Антрацит, стекло графит</t>
  </si>
  <si>
    <t>EVL416/U003/ANT.U003</t>
  </si>
  <si>
    <t>Шкаф для документов средний с глухими фасадами, , задняя стенка Антрацит.</t>
  </si>
  <si>
    <t>EVL423/U003/ANT.U003</t>
  </si>
  <si>
    <t>Шкаф низкий. Корпус и полки Дуб Честерфилд, задняя стенка Антрацит.</t>
  </si>
  <si>
    <t>EVL436/U003/ANT.U003</t>
  </si>
  <si>
    <t>Локер на 25 ячеек (5х5 дверей) с ограничителем и обычным замком. Корпус, фасады и полки Дуб Честерфилд, задняя стенка Антрацит.</t>
  </si>
  <si>
    <t>EVL439.U003</t>
  </si>
  <si>
    <t xml:space="preserve"> Стеллаж
все элементы Дуб Честерфилд </t>
  </si>
  <si>
    <t>EVL908/ANT/ANT/ANT.U003</t>
  </si>
  <si>
    <t xml:space="preserve">Тумба-стеллаж разделительный
глубиной 420
Корпус и фасады Антрацит, средний топ Дуб Честерфилд, ручки Антрацит. </t>
  </si>
  <si>
    <t>EVL442.U003</t>
  </si>
  <si>
    <t>Стеллаж боковой высокий.
Корпус, полки, задняя стенка - Дуб Честерфилд
  </t>
  </si>
  <si>
    <t>EVL443/U003.U003</t>
  </si>
  <si>
    <t xml:space="preserve">Стеллаж промежуточный высокий.
Корпус, полки - Дуб Честерфилд, задняя стенка - Антрацит. </t>
  </si>
  <si>
    <t>600х344х2052</t>
  </si>
  <si>
    <t>EVL444/ANT.U003</t>
  </si>
  <si>
    <t>450х344х2052</t>
  </si>
  <si>
    <t>EVL441.U003</t>
  </si>
  <si>
    <t xml:space="preserve">Стеллаж боковой средний.
Корпус, полки, задняя стенка - Дуб Честерфилд. </t>
  </si>
  <si>
    <t>320х344х1233</t>
  </si>
  <si>
    <t>EVL445/ANT.U003</t>
  </si>
  <si>
    <t xml:space="preserve">Стеллаж промежуточный средний. Корпус, полки  - Дуб Честерфилд, задняя стенка - Антрацит. </t>
  </si>
  <si>
    <t>600х344х1233</t>
  </si>
  <si>
    <t>EVL446/ANT.U003</t>
  </si>
  <si>
    <t>450х344х1233</t>
  </si>
  <si>
    <t>EVL450/U003/ANT.U003</t>
  </si>
  <si>
    <t>Миникухня.
Полностью Дуб Честерфилд.
Задняя стенка - Антрацит.</t>
  </si>
  <si>
    <t>EVL992.ANT</t>
  </si>
  <si>
    <t xml:space="preserve">Цветочница, цвет Антрацит </t>
  </si>
  <si>
    <t>EVL290/ANT.ANT</t>
  </si>
  <si>
    <t>Контейнер подвесной с 1 ящиком Тип - 1
(замок на ящик)
Фасады, корпус - Антрацит, ручки Антрацит</t>
  </si>
  <si>
    <t>EVL291/ANT.ANT</t>
  </si>
  <si>
    <t>Контейнер подвесной с 2 ящиками Тип - 1
(замок на верхний ящик)
Фасады, корпус - Антрацит, ручки Антрацит</t>
  </si>
  <si>
    <t>Экраны и фронтали</t>
  </si>
  <si>
    <t>Фронтальные экраны ЛДСП в цв. Антрацит и Белый с креплением AKS166(Комплект кронштейнов для крепления фронтальных надстольных экранов к рабочему столу)</t>
  </si>
  <si>
    <t>Цвет Антрацит</t>
  </si>
  <si>
    <t>Белый цвет</t>
  </si>
  <si>
    <t>EVL501W.ANT</t>
  </si>
  <si>
    <t>EVL501W.ANT+AKS166</t>
  </si>
  <si>
    <t>Экран стола 1200, ЛДСП в цв. Антрацит + крепление AKS166 (Антрацит)</t>
  </si>
  <si>
    <t>EVL501W.H</t>
  </si>
  <si>
    <t>EVL501W.H+AKS166</t>
  </si>
  <si>
    <t>Экран стола 1200, ЛДСП в белом цвете + крепление AKS166 (Белый)</t>
  </si>
  <si>
    <t>EVL503W.ANT</t>
  </si>
  <si>
    <t>EVL503W.ANT+AKS166</t>
  </si>
  <si>
    <t>Экран стола 1400, ЛДСП в цв. Антрацит + крепление AKS166 (Антрацит)</t>
  </si>
  <si>
    <t>EVL503W.H</t>
  </si>
  <si>
    <t>EVL503W.H+AKS166</t>
  </si>
  <si>
    <t>Экран стола 1400, ЛДСП в белом цвете + крепление AKS166 (Белый)</t>
  </si>
  <si>
    <t>EVL505W.ANT</t>
  </si>
  <si>
    <t>EVL505W.ANT+AKS166</t>
  </si>
  <si>
    <t>Экран стола 1600, ЛДСП в цв. Антрацит + крепление AKS166 (Антрацит)</t>
  </si>
  <si>
    <t>EVL505W.H</t>
  </si>
  <si>
    <t>EVL505W.H+AKS166</t>
  </si>
  <si>
    <t>Экран стола 1600, ЛДСП в белом цвете + крепление AKS166 (Белый)</t>
  </si>
  <si>
    <t>Тканевые фронтальные экраны для одиночного стола в цвете Grey с креплением AKS166(Комплект кронштейнов для крепления фронтальных надстольных экранов к рабочему столу) в цв. Антрацит</t>
  </si>
  <si>
    <t>EVL501.2</t>
  </si>
  <si>
    <t>EVL501.2+AKS166</t>
  </si>
  <si>
    <t xml:space="preserve">Экран стола 1200, ткань + крепление AKS166 </t>
  </si>
  <si>
    <t>EVL503.2</t>
  </si>
  <si>
    <t>EVL503.2+AKS166</t>
  </si>
  <si>
    <t>Экран стола 1400, ткань + крепление AKS166</t>
  </si>
  <si>
    <t>EVL505.2</t>
  </si>
  <si>
    <t>EVL505.2+AKS166</t>
  </si>
  <si>
    <t>Экран стола 1600, ткань + крепление AKS166</t>
  </si>
  <si>
    <t>Тканевые фронтальные экраны для одиночного стола в цвете Mint с креплением AKS166(Комплект кронштейнов для крепления фронтальных надстольных экранов к рабочему столу) в цв. Антрацит</t>
  </si>
  <si>
    <t>EVL501.MNT</t>
  </si>
  <si>
    <t>EVL501.MNT+AKS166</t>
  </si>
  <si>
    <t>EVL503.MNT</t>
  </si>
  <si>
    <t>EVL503.MNT+AKS166</t>
  </si>
  <si>
    <t>EVL505.MNT</t>
  </si>
  <si>
    <t>EVL505.MNT+AKS166</t>
  </si>
  <si>
    <t>Фронтальные экраны ЛДСП в цв. Антрацит и Белый с креплением AKS165(Комплект кронштейнов 
со штырём для крепления экрана к бенчу) в соответствующем цвете</t>
  </si>
  <si>
    <t>EVL501W.ANT+AKS165</t>
  </si>
  <si>
    <t>Экран бенча 1200, ЛДСП в цв. Антрацит + крепление AKS165 (Антрацит)</t>
  </si>
  <si>
    <t>EVL501W.H+AKS165</t>
  </si>
  <si>
    <t>Экран бенча 1200, ЛДСП в белом цвете + крепление AKS165 (Белый)</t>
  </si>
  <si>
    <t>EVL503W.ANT+AKS165</t>
  </si>
  <si>
    <t>Экран бенча 1400, ЛДСП в цв. Антрацит + крепление AKS165 (Антрацит)</t>
  </si>
  <si>
    <t>EVL503W.H+AKS165</t>
  </si>
  <si>
    <t>Экран бенча 1400, ЛДСП в белом цвете + крепление AKS165 (Белый)</t>
  </si>
  <si>
    <t>EVL505W.ANT+AKS165</t>
  </si>
  <si>
    <t>Экран бенча 1600, ЛДСП в цв. Антрацит + крепление AKS165 (Антрацит)</t>
  </si>
  <si>
    <t>EVL505W.H+AKS165</t>
  </si>
  <si>
    <t>Экран бенча 1600, ЛДСП в белом цвете + крепление AKS165 (Белый)</t>
  </si>
  <si>
    <t>Тканевые фронтальные экраны для бенчей в цвете Grey  с креплением AKS165 (Комплект кронштейнов двойных со штырём для крепления экрана к бенчу) в цв. Антрацит</t>
  </si>
  <si>
    <t>EVL501.2+AKS165</t>
  </si>
  <si>
    <t xml:space="preserve">Экран стола 1200, ткань + крепление AKS165 </t>
  </si>
  <si>
    <t>EVL503.2+AKS165</t>
  </si>
  <si>
    <t>Экран стола 1400, ткань + крепление AKS165</t>
  </si>
  <si>
    <t>EVL505.2+AKS165</t>
  </si>
  <si>
    <t>Экран стола 1600, ткань + крепление AKS165</t>
  </si>
  <si>
    <t>Тканевые фронтальные экраны для бенчей в цвете Mint с креплением AKS165
(Комплект кронштейнов двойных со штырём для крепления экрана к бенчу) в цв. Антрацит</t>
  </si>
  <si>
    <t>EVL501.MNT+AKS165</t>
  </si>
  <si>
    <t>EVL503.MNT+AKS165</t>
  </si>
  <si>
    <t>EVL505.MNT+AKS165</t>
  </si>
  <si>
    <t>Для удобства клиентов цены изделий указаны вместе с креплением 
(в отгрузочных документах экран и крепление прописываются отдельно)↓</t>
  </si>
  <si>
    <t>EVL500.2</t>
  </si>
  <si>
    <t>EVL500.2+AKS161.ANT</t>
  </si>
  <si>
    <t xml:space="preserve">Экран-фронталь для одиночного стола 1200 (ткань)  с креплением AKS161 </t>
  </si>
  <si>
    <t>EVL502.2</t>
  </si>
  <si>
    <t>EVL502.2+AKS161.ANT</t>
  </si>
  <si>
    <t>Экран-фронталь для одиночного стола 1400 (ткань)  с креплением AKS161</t>
  </si>
  <si>
    <t>EVL509.2</t>
  </si>
  <si>
    <t>EVL509.2+AKS177.ANT</t>
  </si>
  <si>
    <t>EVL509W.ANT</t>
  </si>
  <si>
    <t>EVL509W.ANT+AKS177.ANT</t>
  </si>
  <si>
    <t>Фронталь скромности стола в цв. Антрацит с креплением AKS168 (165х35х82 - каждый)</t>
  </si>
  <si>
    <t>Комплект держателей для фронтали скромности 
любого размера</t>
  </si>
  <si>
    <t xml:space="preserve">Цвет Антрацит </t>
  </si>
  <si>
    <t>EVL140.ANT</t>
  </si>
  <si>
    <t>EVL140.ANT+AKS168</t>
  </si>
  <si>
    <t xml:space="preserve">Фронталь скромности стола 1200 мм в цв. Антрацит 
+ крепление AKS168 </t>
  </si>
  <si>
    <t>1050х315х18</t>
  </si>
  <si>
    <t>EVL140.H</t>
  </si>
  <si>
    <t>EVL140.H+AKS168</t>
  </si>
  <si>
    <t xml:space="preserve">Фронталь скромности стола 1200 мм в Белом цвете 
+ крепление AKS168 </t>
  </si>
  <si>
    <t>EVL141.ANT</t>
  </si>
  <si>
    <t>EVL141.ANT+AKS168</t>
  </si>
  <si>
    <t xml:space="preserve">Фронталь скромности стола 1400 мм в цв. Антрацит
+ крепление AKS168 </t>
  </si>
  <si>
    <t>1250х315х18</t>
  </si>
  <si>
    <t>EVL141.H</t>
  </si>
  <si>
    <t>EVL141.HAKS168</t>
  </si>
  <si>
    <t xml:space="preserve">Фронталь скромности стола 1400 мм в Белом цвете
+ крепление AKS168 </t>
  </si>
  <si>
    <t>EVL142.ANT</t>
  </si>
  <si>
    <t>EVL142.ANT+AKS168</t>
  </si>
  <si>
    <t xml:space="preserve">Фронталь скромности стола 1600 мм в цв. Антрацит
+ крепление AKS168 </t>
  </si>
  <si>
    <t>1450х315х18</t>
  </si>
  <si>
    <t>EVL142.H</t>
  </si>
  <si>
    <t>EVL142.H+AKS168</t>
  </si>
  <si>
    <t xml:space="preserve">Фронталь скромности стола 1600 мм в Белом цвете
+ крепление AKS168 </t>
  </si>
  <si>
    <t>Кабель-каналы и вставки в бенчи</t>
  </si>
  <si>
    <t>AKS170.ANT</t>
  </si>
  <si>
    <t>Кабель канал узкий с креплением к столешнице</t>
  </si>
  <si>
    <t>AKS171.ANT</t>
  </si>
  <si>
    <t>AKS172.ANT</t>
  </si>
  <si>
    <t>EVL551.ANT</t>
  </si>
  <si>
    <t>Вставка для бенчей шириной 1200 мм. ЛДСП и крепление в цв. Антрацит</t>
  </si>
  <si>
    <t>EVL552.ANT</t>
  </si>
  <si>
    <t>Вставка для бенчей шириной 1400 мм. ЛДСП и крепление в цв. Антрацит</t>
  </si>
  <si>
    <t>EVL553.ANT</t>
  </si>
  <si>
    <t>Вставка для бенчей шириной 1600 мм. ЛДСП и крепление в цв. Антрацит</t>
  </si>
  <si>
    <r>
      <rPr>
        <b/>
        <sz val="12"/>
        <color indexed="8"/>
        <rFont val="Times New Roman"/>
        <family val="1"/>
        <charset val="204"/>
      </rPr>
      <t xml:space="preserve">Не складская программа </t>
    </r>
    <r>
      <rPr>
        <sz val="12"/>
        <color indexed="8"/>
        <rFont val="Times New Roman"/>
        <family val="1"/>
        <charset val="204"/>
      </rPr>
      <t xml:space="preserve">производятся на заказ партией от 6 шт., со сроком по согласованию с производством, в цвете: Дуб Честерфилд, Белый, Антрацит, Серый R2, Дуб 131, Серый камень, Венге Цаво, Бетон. 
Опоры столов в цв. Антрацит, Белый, Серый.
Заглушки кабель-каналов и ручки тумб Антрацит, Белый.
</t>
    </r>
    <r>
      <rPr>
        <b/>
        <sz val="12"/>
        <color indexed="8"/>
        <rFont val="Times New Roman"/>
        <family val="1"/>
        <charset val="204"/>
      </rPr>
      <t xml:space="preserve">Для заказа изделия следует пользоваться правилами кодировки для создания  артикула.  </t>
    </r>
    <r>
      <rPr>
        <b/>
        <sz val="12"/>
        <color indexed="8"/>
        <rFont val="Calibri"/>
        <family val="2"/>
        <charset val="204"/>
      </rPr>
      <t>→→→</t>
    </r>
  </si>
  <si>
    <t xml:space="preserve">U727 </t>
  </si>
  <si>
    <t>Серый Камень</t>
  </si>
  <si>
    <r>
      <t xml:space="preserve">Не складская программа </t>
    </r>
    <r>
      <rPr>
        <sz val="12"/>
        <color indexed="8"/>
        <rFont val="Times New Roman"/>
        <family val="1"/>
        <charset val="204"/>
      </rPr>
      <t xml:space="preserve">производятся на заказ партией от 6 шт., со сроком по согласованию с производством, в цвете: Дуб Честерфилд, Белый, Антрацит, Серый R2, Дуб 131, Серый камень, Венге Цаво, Бетон. 
Опоры столов в цв. Антрацит, Белый, Серый.
Заглушки кабель-каналов и ручки тумб Антрацит, Белый.
</t>
    </r>
    <r>
      <rPr>
        <b/>
        <sz val="12"/>
        <color indexed="8"/>
        <rFont val="Times New Roman"/>
        <family val="1"/>
        <charset val="204"/>
      </rPr>
      <t xml:space="preserve">Для заказа изделия следует пользоваться правилами кодировки для создания  артикула.  </t>
    </r>
    <r>
      <rPr>
        <b/>
        <sz val="12"/>
        <color indexed="8"/>
        <rFont val="Calibri"/>
        <family val="2"/>
        <charset val="204"/>
      </rPr>
      <t>→→→</t>
    </r>
  </si>
  <si>
    <r>
      <t xml:space="preserve">Не складская программа </t>
    </r>
    <r>
      <rPr>
        <sz val="12"/>
        <color indexed="8"/>
        <rFont val="Times New Roman"/>
        <family val="1"/>
        <charset val="204"/>
      </rPr>
      <t xml:space="preserve">производятся на заказ партией от 6 шт., со сроком по согласованию с производством, в цвете: Дуб Честерфилд, Белый, Антрацит, Серый R2, Дуб 131, Серый камень, Венге Цаво, Бетон. 
Опоры столов в цв. Антрацит, Белый, Серый.
Заглушки кабель-каналов и ручки тумб Антрацит, Белый.
</t>
    </r>
    <r>
      <rPr>
        <b/>
        <sz val="12"/>
        <color indexed="8"/>
        <rFont val="Times New Roman"/>
        <family val="1"/>
        <charset val="204"/>
      </rPr>
      <t xml:space="preserve">Для заказа изделия следует пользоваться правилами кодировки для создания  артикула. </t>
    </r>
    <r>
      <rPr>
        <b/>
        <sz val="12"/>
        <color indexed="8"/>
        <rFont val="Calibri"/>
        <family val="2"/>
        <charset val="204"/>
      </rPr>
      <t>→→→</t>
    </r>
  </si>
  <si>
    <t xml:space="preserve">
правый</t>
  </si>
  <si>
    <r>
      <rPr>
        <b/>
        <sz val="12"/>
        <color indexed="8"/>
        <rFont val="Times New Roman"/>
        <family val="1"/>
        <charset val="204"/>
      </rPr>
      <t>Не складская программа</t>
    </r>
    <r>
      <rPr>
        <sz val="12"/>
        <color indexed="8"/>
        <rFont val="Times New Roman"/>
        <family val="1"/>
        <charset val="204"/>
      </rPr>
      <t xml:space="preserve"> производятся на заказ партией от 6 шт., со сроком по согласованию с производством, в цвете: Дуб Честерфилд, Белый, Антрацит, Серый R2, Дуб 131, Серый камень, Венге Цаво, Бетон. Опоры столов в цв. Антрацит, Белый, Серый.
Заглушки кабель-каналов и ручки тумб: Антрацит, Белый.
</t>
    </r>
    <r>
      <rPr>
        <b/>
        <sz val="12"/>
        <color indexed="8"/>
        <rFont val="Times New Roman"/>
        <family val="1"/>
        <charset val="204"/>
      </rPr>
      <t xml:space="preserve">Для заказа изделия следует пользоваться правилами кодировки для создания  артикула.  </t>
    </r>
    <r>
      <rPr>
        <b/>
        <sz val="12"/>
        <color indexed="8"/>
        <rFont val="Calibri"/>
        <family val="2"/>
        <charset val="204"/>
      </rPr>
      <t>→→→→</t>
    </r>
  </si>
  <si>
    <t>Розничная Цена, руб.</t>
  </si>
  <si>
    <r>
      <rPr>
        <b/>
        <sz val="12"/>
        <color indexed="8"/>
        <rFont val="Times New Roman"/>
        <family val="1"/>
        <charset val="204"/>
      </rPr>
      <t xml:space="preserve">Не складская программа </t>
    </r>
    <r>
      <rPr>
        <sz val="12"/>
        <color indexed="8"/>
        <rFont val="Times New Roman"/>
        <family val="1"/>
        <charset val="204"/>
      </rPr>
      <t xml:space="preserve">производятся на заказ партией от 6 шт., со сроком по согласованию с производством, в цвете: Дуб Честерфилд, Белый, Антрацит, Серый R2, Дуб 131, Серый камень, Венге Цаво, Бетон. 
</t>
    </r>
    <r>
      <rPr>
        <b/>
        <sz val="12"/>
        <color indexed="8"/>
        <rFont val="Times New Roman"/>
        <family val="1"/>
        <charset val="204"/>
      </rPr>
      <t xml:space="preserve">Для заказа изделия следует пользоваться правилами кодировки для создания  артикула. </t>
    </r>
    <r>
      <rPr>
        <b/>
        <sz val="12"/>
        <color indexed="8"/>
        <rFont val="Calibri"/>
        <family val="2"/>
        <charset val="204"/>
      </rPr>
      <t>→→→→</t>
    </r>
  </si>
  <si>
    <r>
      <rPr>
        <b/>
        <sz val="11"/>
        <rFont val="Times New Roman"/>
        <family val="1"/>
        <charset val="204"/>
      </rPr>
      <t>Не складская программа</t>
    </r>
    <r>
      <rPr>
        <sz val="11"/>
        <rFont val="Times New Roman"/>
        <family val="1"/>
        <charset val="204"/>
      </rPr>
      <t xml:space="preserve"> производятся на заказ партией от 6 шт., со сроком по согласованию с производством, в цвете: Дуб Честерфилд, Белый, Антрацит, Серый R2, Дуб 131, Серый камень, Венге Цаво, Бетон.
</t>
    </r>
    <r>
      <rPr>
        <b/>
        <sz val="11"/>
        <rFont val="Times New Roman"/>
        <family val="1"/>
        <charset val="204"/>
      </rPr>
      <t>Для заказа изделия следует пользоваться правилами кодировки для создания  артикула.</t>
    </r>
    <r>
      <rPr>
        <b/>
        <sz val="11"/>
        <rFont val="Calibri"/>
        <family val="2"/>
        <charset val="204"/>
      </rPr>
      <t>→→→→</t>
    </r>
  </si>
  <si>
    <t>U727     Серый Камень</t>
  </si>
  <si>
    <t>R2          Серый</t>
  </si>
  <si>
    <t>EVL293</t>
  </si>
  <si>
    <t>EVL294</t>
  </si>
  <si>
    <t>Контейнер подвесной с 3-мя ящиками</t>
  </si>
  <si>
    <t>Блок ящиков для стеллажа настольного  EVL914</t>
  </si>
  <si>
    <t>Блок с дверью для стеллажа настольного EVL915</t>
  </si>
  <si>
    <t>-</t>
  </si>
  <si>
    <t>EVL914</t>
  </si>
  <si>
    <t>EVL822/А/60х30</t>
  </si>
  <si>
    <r>
      <rPr>
        <b/>
        <sz val="12"/>
        <color theme="1"/>
        <rFont val="Times New Roman"/>
        <family val="1"/>
        <charset val="204"/>
      </rPr>
      <t>Не складская программа</t>
    </r>
    <r>
      <rPr>
        <sz val="12"/>
        <color theme="1"/>
        <rFont val="Times New Roman"/>
        <family val="1"/>
        <charset val="204"/>
      </rPr>
      <t xml:space="preserve"> производятся на заказ партией от 6 шт., со сроком по согласованию с производством, в цвете: Дуб Честерфилд, Белый, Антрацит, Серый R2, Дуб 131, Серый камень, Венге Цаво, Бетон.
</t>
    </r>
    <r>
      <rPr>
        <b/>
        <sz val="12"/>
        <color theme="1"/>
        <rFont val="Times New Roman"/>
        <family val="1"/>
        <charset val="204"/>
      </rPr>
      <t xml:space="preserve">Для заказа изделия следует пользоваться правилами кодировки для создания  артикула.  </t>
    </r>
    <r>
      <rPr>
        <b/>
        <sz val="12"/>
        <color theme="1"/>
        <rFont val="Calibri"/>
        <family val="2"/>
        <charset val="204"/>
      </rPr>
      <t>→→→</t>
    </r>
  </si>
  <si>
    <t>Тканевые торцевые экраны с комплектом креплений  AKS177 (для торцевых экранов)</t>
  </si>
  <si>
    <t>EVL507W</t>
  </si>
  <si>
    <t>Розничная
цена, руб</t>
  </si>
  <si>
    <t>Розничная цена с креплением, руб.</t>
  </si>
  <si>
    <t>Розничная цена  без крепления, руб.</t>
  </si>
  <si>
    <t>Розничная цена, руб.</t>
  </si>
  <si>
    <t>Металлические кабель-каналы с креплением к столешнице</t>
  </si>
  <si>
    <r>
      <rPr>
        <b/>
        <sz val="14"/>
        <color indexed="17"/>
        <rFont val="Calibri"/>
        <family val="2"/>
        <charset val="204"/>
      </rPr>
      <t>Модель экрана</t>
    </r>
    <r>
      <rPr>
        <b/>
        <sz val="14"/>
        <color theme="1"/>
        <rFont val="Calibri"/>
        <family val="2"/>
        <charset val="204"/>
      </rPr>
      <t>.Код цвета крепления</t>
    </r>
  </si>
  <si>
    <r>
      <t xml:space="preserve">Экраны из ЛДСП после буквенно-цифрового кода имеют 
доп. символ </t>
    </r>
    <r>
      <rPr>
        <b/>
        <sz val="11"/>
        <color theme="1"/>
        <rFont val="Calibri"/>
        <family val="2"/>
        <charset val="204"/>
        <scheme val="minor"/>
      </rPr>
      <t>W</t>
    </r>
  </si>
  <si>
    <r>
      <t xml:space="preserve">Кодировка АРТИКУЛА экрана: </t>
    </r>
    <r>
      <rPr>
        <b/>
        <sz val="14"/>
        <color indexed="17"/>
        <rFont val="Calibri"/>
        <family val="2"/>
        <charset val="204"/>
      </rPr>
      <t>EVL505.ANT</t>
    </r>
  </si>
  <si>
    <t>Ash(заказ)</t>
  </si>
  <si>
    <t>U727</t>
  </si>
  <si>
    <t>Венге ЦАВО</t>
  </si>
  <si>
    <t>U2108</t>
  </si>
  <si>
    <t>Бетон</t>
  </si>
  <si>
    <t>F186</t>
  </si>
  <si>
    <t>Шкаф-купе приставной 1440х410х750</t>
  </si>
  <si>
    <t>Шкаф-купе приставной  1440х410х1098</t>
  </si>
  <si>
    <t>Шкаф-купе приставной
1440х410х750</t>
  </si>
  <si>
    <t>Шкаф-купе приставной 1440х410х1098</t>
  </si>
  <si>
    <t>Шкаф-купе приставной  1240х410х1098</t>
  </si>
  <si>
    <t>Шкаф-купе приставной 
2332х410х1098</t>
  </si>
  <si>
    <t>Шкаф-купе приставной  1440х410х750</t>
  </si>
  <si>
    <t>Шкаф-купе приставной   1440х410х1098</t>
  </si>
  <si>
    <t>Шкаф-купе приставной 1240х410х1098</t>
  </si>
  <si>
    <t>Шкаф-купе приставной
1040х1098</t>
  </si>
  <si>
    <t>Шкаф-купе приставной
2332х1098</t>
  </si>
  <si>
    <t>Шкаф-купе приставной
1240х1098</t>
  </si>
  <si>
    <t>Шкаф-купе приставной
1440х1098</t>
  </si>
  <si>
    <t>Шкаф-купе приставной
1640х1098</t>
  </si>
  <si>
    <t>Шкаф-купе приставной
1240х750</t>
  </si>
  <si>
    <t>Шкаф-купе приставной
1440х750</t>
  </si>
  <si>
    <t>Шкаф-купе приставной 1640х750</t>
  </si>
  <si>
    <t>Крепление для системного блока</t>
  </si>
  <si>
    <t>220х80х550</t>
  </si>
  <si>
    <t>Кабель-канал 100 см сетчатый. Белый</t>
  </si>
  <si>
    <t>Кабель-канал 120 см сетчатый. Белый</t>
  </si>
  <si>
    <t>Кабель-канал 140 см сетчатый. Белый</t>
  </si>
  <si>
    <t>Дополнительные аксессуары</t>
  </si>
  <si>
    <t>AKS125.1 Черный
AKS125.1 Белый</t>
  </si>
  <si>
    <t>Держатель ситемного блока.
Черный/Белый</t>
  </si>
  <si>
    <t>135-245х400х375-525</t>
  </si>
  <si>
    <t>AKS125.1</t>
  </si>
  <si>
    <t>AKS123.H</t>
  </si>
  <si>
    <t>AKS123</t>
  </si>
  <si>
    <t>Держатель ситемного блока.
Белый</t>
  </si>
  <si>
    <t>1000х120х60</t>
  </si>
  <si>
    <t>1400х120х60</t>
  </si>
  <si>
    <t>1200х120х60</t>
  </si>
  <si>
    <t>Подушки на мобильные тумбы</t>
  </si>
  <si>
    <t>AKS567.2</t>
  </si>
  <si>
    <t>Подушка цв. Серый</t>
  </si>
  <si>
    <t>452х475х40
для EVL307</t>
  </si>
  <si>
    <t>AKS567.MNT</t>
  </si>
  <si>
    <t>Подушка цв. MINT</t>
  </si>
  <si>
    <t>AKS567</t>
  </si>
  <si>
    <t>Подушки из ткани Bahama, Bahama Plus (нескладские цвета)</t>
  </si>
  <si>
    <t xml:space="preserve">Экран торцевой 700, ткань, с креплением AKS177  </t>
  </si>
  <si>
    <t xml:space="preserve">Экран торцевой 700, ЛДСП, с креплением AKS177  </t>
  </si>
  <si>
    <t xml:space="preserve">Экран торцевой 600, ткань, с креплением AKS177 </t>
  </si>
  <si>
    <t xml:space="preserve">Экран торцевой 700, ткань, , с креплением AKS177  </t>
  </si>
  <si>
    <t xml:space="preserve">Экран торцевой 800, ткань, с креплением AKS177  </t>
  </si>
  <si>
    <t xml:space="preserve">Экран торцевой 600, ЛДСП, с креплением AKS177 </t>
  </si>
  <si>
    <t xml:space="preserve">Экран торцевой 800, ЛДСП, с креплением AKS177 </t>
  </si>
  <si>
    <r>
      <t>Не складская программа производится</t>
    </r>
    <r>
      <rPr>
        <b/>
        <sz val="12"/>
        <color rgb="FFFF0000"/>
        <rFont val="Times New Roman"/>
        <family val="1"/>
        <charset val="204"/>
      </rPr>
      <t xml:space="preserve"> на заказ партией от 6 шт.</t>
    </r>
    <r>
      <rPr>
        <b/>
        <sz val="12"/>
        <color indexed="8"/>
        <rFont val="Times New Roman"/>
        <family val="1"/>
        <charset val="204"/>
      </rPr>
      <t xml:space="preserve">, </t>
    </r>
    <r>
      <rPr>
        <sz val="12"/>
        <color indexed="8"/>
        <rFont val="Times New Roman"/>
        <family val="1"/>
        <charset val="204"/>
      </rPr>
      <t xml:space="preserve">со сроком по согласованию с производством, в цвете: 
Дуб Честерфилд, Белый, Антрацит, Серый R2, Дуб 131, Серый камень, Венге Цаво, Бетон. 
</t>
    </r>
    <r>
      <rPr>
        <b/>
        <sz val="12"/>
        <color indexed="8"/>
        <rFont val="Times New Roman"/>
        <family val="1"/>
        <charset val="204"/>
      </rPr>
      <t xml:space="preserve">Для заказа изделия следует пользоваться правилами кодировки для создания  артикула.  </t>
    </r>
    <r>
      <rPr>
        <b/>
        <sz val="12"/>
        <color indexed="8"/>
        <rFont val="Calibri"/>
        <family val="2"/>
        <charset val="204"/>
      </rPr>
      <t>→→→</t>
    </r>
  </si>
  <si>
    <r>
      <t xml:space="preserve">ЭВОЛЮШН | EVOLUTION </t>
    </r>
    <r>
      <rPr>
        <sz val="12"/>
        <rFont val="Arial"/>
        <family val="2"/>
        <charset val="204"/>
      </rPr>
      <t>(складская программа)</t>
    </r>
  </si>
  <si>
    <r>
      <rPr>
        <b/>
        <sz val="12"/>
        <color indexed="8"/>
        <rFont val="Times New Roman"/>
        <family val="1"/>
        <charset val="204"/>
      </rPr>
      <t xml:space="preserve">Складская программа 
</t>
    </r>
    <r>
      <rPr>
        <sz val="12"/>
        <color indexed="8"/>
        <rFont val="Times New Roman"/>
        <family val="1"/>
        <charset val="204"/>
      </rPr>
      <t xml:space="preserve">Столешницы столов, топы тумб, корпуса и полки шкафов: Дуб Честерфилд. 
Фасады тумб и шкафов, корпуса тумб: Дуб Честерфилд, Белый
Фронтали столов, экраны из ЛДСП, корпуса тумб: Антрацит, Белый. 
</t>
    </r>
    <r>
      <rPr>
        <b/>
        <i/>
        <sz val="12"/>
        <color indexed="8"/>
        <rFont val="Times New Roman"/>
        <family val="1"/>
        <charset val="204"/>
      </rPr>
      <t xml:space="preserve">Шкафы и тумбы с белыми элементами размещены в коллекции EcoStyle. </t>
    </r>
    <r>
      <rPr>
        <sz val="12"/>
        <color indexed="8"/>
        <rFont val="Times New Roman"/>
        <family val="1"/>
        <charset val="204"/>
      </rPr>
      <t xml:space="preserve">
Столы на металлических П, А, О-образных опорах сечением 60х30 мм в цв. Антрацит.
Заглушки кабель-каналов столов и бенчей, ручки - Антрацит.
</t>
    </r>
  </si>
  <si>
    <t>EVL312/ANT/ANT/ANT/ANT.U003</t>
  </si>
  <si>
    <t>Тумба-купе приставная 1440х750
Топ в цв. Дуб Честерфилд, фасады, боковины, задняя стенка Антрацит</t>
  </si>
  <si>
    <t>Тумба-купе приставная 1440х1098
Топ в цв. Дуб Честерфилд, фасады, боковины, задняя стенка Антрацит</t>
  </si>
  <si>
    <t>320х344х2052</t>
  </si>
  <si>
    <t>Программа под заказ (остатки в наличии)</t>
  </si>
  <si>
    <t>Указана финальная цена с максимальной скидкой, до тех пор, пока позиция есть в наличии.</t>
  </si>
  <si>
    <t>Тканевый торцевой экран с комплектом креплений  AKS177
 (для торцевых экранов) в цв. антрацит</t>
  </si>
  <si>
    <t xml:space="preserve">Торцевый экран ЛДСП с комплектом креплений  AKS177
 (для торцевых экранов) в цв. антрацит </t>
  </si>
  <si>
    <t>Комплект стол+тумба</t>
  </si>
  <si>
    <t>EVL102/А/60*30/ANT, EVL301 (стол 140 см на А-обр. металлокаркасе + тумба приставная 3 ящ и ниша.)</t>
  </si>
  <si>
    <t>AKS091</t>
  </si>
  <si>
    <t>AKS091.H</t>
  </si>
  <si>
    <t>AKS092</t>
  </si>
  <si>
    <t>AKS093</t>
  </si>
  <si>
    <t>AKS093.H</t>
  </si>
  <si>
    <t>AKS092.H</t>
  </si>
  <si>
    <t>AKS080</t>
  </si>
  <si>
    <t>EVL991</t>
  </si>
  <si>
    <t>EVL993</t>
  </si>
  <si>
    <t>820х410x200</t>
  </si>
  <si>
    <t>620х410x200</t>
  </si>
  <si>
    <t>EVL821/П/60х30</t>
  </si>
  <si>
    <t>EVL821/П/40х40</t>
  </si>
  <si>
    <t>EVL821/А/60х30</t>
  </si>
  <si>
    <t>EVL822/О/60х30</t>
  </si>
  <si>
    <t>EVL822/П/60х30</t>
  </si>
  <si>
    <t>EVL821/О/60х30</t>
  </si>
  <si>
    <t>AKS080.ANT</t>
  </si>
  <si>
    <t>AKS080.Н</t>
  </si>
  <si>
    <t>EVL109SX/П/60*30/</t>
  </si>
  <si>
    <t>EVL109DX/П/60*30/</t>
  </si>
  <si>
    <t>EVL110SX/П/60*30/</t>
  </si>
  <si>
    <t>EVL110DX/П/60*30/</t>
  </si>
  <si>
    <t>EVL111SX/П/60*30/</t>
  </si>
  <si>
    <t>EVL111DX/П/60*30/</t>
  </si>
  <si>
    <t>EVL129DX/П/60*30</t>
  </si>
  <si>
    <t>EVL129SX/П/60*30</t>
  </si>
  <si>
    <t>EVL128SX/П/60*30</t>
  </si>
  <si>
    <t>EVL128DX/П/60*30</t>
  </si>
  <si>
    <t>EVL126SX/П/60*30</t>
  </si>
  <si>
    <t>EVL126DX/П/60*30</t>
  </si>
  <si>
    <t>EVL125DX/П/60*30</t>
  </si>
  <si>
    <t>EVL125SX/П/60*30</t>
  </si>
</sst>
</file>

<file path=xl/styles.xml><?xml version="1.0" encoding="utf-8"?>
<styleSheet xmlns="http://schemas.openxmlformats.org/spreadsheetml/2006/main">
  <numFmts count="8">
    <numFmt numFmtId="44" formatCode="_-* #,##0.00\ &quot;₽&quot;_-;\-* #,##0.00\ &quot;₽&quot;_-;_-* &quot;-&quot;??\ &quot;₽&quot;_-;_-@_-"/>
    <numFmt numFmtId="164" formatCode="#,##0\ &quot;₽&quot;"/>
    <numFmt numFmtId="165" formatCode="_-* #,##0\ &quot;₽&quot;_-;\-* #,##0\ &quot;₽&quot;_-;_-* &quot;-&quot;??\ &quot;₽&quot;_-;_-@_-"/>
    <numFmt numFmtId="166" formatCode="_-* #,##0.00_-;\-* #,##0.00_-;_-* &quot;-&quot;??_-;_-@_-"/>
    <numFmt numFmtId="167" formatCode="_-* #,##0.00&quot;р.&quot;_-;\-* #,##0.00&quot;р.&quot;_-;_-* &quot;-&quot;??&quot;р.&quot;_-;_-@_-"/>
    <numFmt numFmtId="168" formatCode="_-* #,##0&quot;р.&quot;_-;\-* #,##0&quot;р.&quot;_-;_-* &quot;-&quot;??&quot;р.&quot;_-;_-@_-"/>
    <numFmt numFmtId="169" formatCode="_ * #,##0.00_ ;_ * \-#,##0.00_ ;_ * &quot;-&quot;??_ ;_ @_ "/>
    <numFmt numFmtId="170" formatCode="#,##0.00&quot; руб.&quot;"/>
  </numFmts>
  <fonts count="1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</font>
    <font>
      <sz val="12"/>
      <color theme="1"/>
      <name val="Calibri"/>
      <family val="2"/>
      <charset val="204"/>
      <scheme val="minor"/>
    </font>
    <font>
      <b/>
      <sz val="9"/>
      <name val="Arial"/>
      <family val="2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rgb="FF000000"/>
      <name val="Tahoma"/>
      <family val="2"/>
      <charset val="204"/>
    </font>
    <font>
      <b/>
      <sz val="11"/>
      <color rgb="FF083E75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0"/>
      <name val="Arial"/>
      <family val="2"/>
    </font>
    <font>
      <sz val="10"/>
      <color indexed="8"/>
      <name val="Microsoft Sans Serif"/>
      <family val="2"/>
    </font>
    <font>
      <b/>
      <sz val="8"/>
      <color indexed="8"/>
      <name val="Microsoft Sans Serif"/>
      <family val="2"/>
    </font>
    <font>
      <b/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8"/>
      <color theme="1"/>
      <name val="Microsoft Sans Serif"/>
      <family val="2"/>
    </font>
    <font>
      <b/>
      <sz val="12"/>
      <color rgb="FFFF0000"/>
      <name val="Calibri"/>
      <family val="2"/>
      <charset val="204"/>
      <scheme val="minor"/>
    </font>
    <font>
      <sz val="9"/>
      <color indexed="8"/>
      <name val="Microsoft Sans Serif"/>
      <family val="2"/>
    </font>
    <font>
      <b/>
      <sz val="1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333300"/>
      <name val="Arial"/>
      <family val="2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b/>
      <sz val="14"/>
      <color indexed="17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36"/>
      <name val="Calibri"/>
      <family val="2"/>
      <charset val="204"/>
    </font>
    <font>
      <b/>
      <sz val="14"/>
      <color indexed="10"/>
      <name val="Calibri"/>
      <family val="2"/>
      <charset val="204"/>
    </font>
    <font>
      <b/>
      <sz val="14"/>
      <color theme="3" tint="0.39997558519241921"/>
      <name val="Calibri"/>
      <family val="2"/>
      <charset val="204"/>
    </font>
    <font>
      <sz val="10"/>
      <name val="Microsoft Sans Serif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00B0F0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9"/>
      <name val="Arial"/>
      <family val="2"/>
      <charset val="204"/>
    </font>
    <font>
      <b/>
      <sz val="14"/>
      <color rgb="FF00B050"/>
      <name val="Calibri"/>
      <family val="2"/>
      <charset val="204"/>
      <scheme val="minor"/>
    </font>
    <font>
      <b/>
      <sz val="14"/>
      <color rgb="FF7030A0"/>
      <name val="Calibri"/>
      <family val="2"/>
      <charset val="204"/>
      <scheme val="minor"/>
    </font>
    <font>
      <sz val="10"/>
      <color theme="1"/>
      <name val="Microsoft Sans Serif"/>
      <family val="2"/>
    </font>
    <font>
      <sz val="1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4"/>
      <color rgb="FF7030A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4"/>
      <color rgb="FFFFC000"/>
      <name val="Calibri"/>
      <family val="2"/>
      <charset val="204"/>
    </font>
    <font>
      <b/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1"/>
      <color rgb="FFFFC00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b/>
      <sz val="14"/>
      <color rgb="FFFFC000"/>
      <name val="Calibri"/>
      <family val="2"/>
      <charset val="204"/>
      <scheme val="minor"/>
    </font>
    <font>
      <b/>
      <sz val="14"/>
      <color theme="1" tint="4.9989318521683403E-2"/>
      <name val="Calibri"/>
      <family val="2"/>
      <charset val="204"/>
      <scheme val="minor"/>
    </font>
    <font>
      <b/>
      <sz val="11"/>
      <color rgb="FF00B0F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b/>
      <sz val="12"/>
      <color rgb="FFFF0000"/>
      <name val="Arial"/>
      <family val="2"/>
    </font>
    <font>
      <b/>
      <sz val="12"/>
      <color rgb="FF00B050"/>
      <name val="Calibri"/>
      <family val="2"/>
      <charset val="204"/>
      <scheme val="minor"/>
    </font>
    <font>
      <b/>
      <sz val="12"/>
      <color rgb="FF00B0F0"/>
      <name val="Calibri"/>
      <family val="2"/>
      <charset val="204"/>
      <scheme val="minor"/>
    </font>
    <font>
      <b/>
      <sz val="14"/>
      <color rgb="FF00B050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sz val="12"/>
      <name val="Calibri"/>
      <family val="2"/>
      <charset val="204"/>
    </font>
    <font>
      <b/>
      <sz val="13"/>
      <color theme="1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rgb="FFFF0000"/>
      <name val="Arial"/>
      <family val="2"/>
      <charset val="204"/>
    </font>
    <font>
      <b/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sz val="8"/>
      <color indexed="8"/>
      <name val="Microsoft Sans Serif"/>
      <family val="2"/>
    </font>
    <font>
      <b/>
      <sz val="12"/>
      <color indexed="8"/>
      <name val="Microsoft Sans Serif"/>
      <family val="2"/>
    </font>
    <font>
      <sz val="8"/>
      <color indexed="24"/>
      <name val="Microsoft Sans Serif"/>
      <family val="2"/>
    </font>
    <font>
      <b/>
      <sz val="8"/>
      <name val="Microsoft Sans Serif"/>
      <family val="2"/>
    </font>
    <font>
      <b/>
      <sz val="8"/>
      <color rgb="FFFF0000"/>
      <name val="Microsoft Sans Serif"/>
      <family val="2"/>
    </font>
    <font>
      <sz val="12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2"/>
      <color indexed="8"/>
      <name val="Times New Roman"/>
      <family val="1"/>
      <charset val="204"/>
    </font>
    <font>
      <sz val="10"/>
      <color rgb="FFFF0000"/>
      <name val="Microsoft Sans Serif"/>
      <family val="2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indexed="8"/>
      <name val="Arial"/>
      <family val="2"/>
      <charset val="204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Helv"/>
      <family val="2"/>
    </font>
    <font>
      <u/>
      <sz val="11"/>
      <color indexed="12"/>
      <name val="宋体"/>
      <family val="3"/>
      <charset val="134"/>
    </font>
    <font>
      <u/>
      <sz val="11"/>
      <color indexed="12"/>
      <name val="宋体"/>
      <charset val="134"/>
    </font>
    <font>
      <u/>
      <sz val="11"/>
      <color theme="1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ＭＳ Ｐゴシック"/>
      <family val="2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Calibri"/>
      <family val="2"/>
      <charset val="204"/>
    </font>
    <font>
      <sz val="12"/>
      <color indexed="8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0"/>
      </top>
      <bottom style="thin">
        <color indexed="60"/>
      </bottom>
      <diagonal/>
    </border>
    <border>
      <left style="medium">
        <color indexed="64"/>
      </left>
      <right/>
      <top style="medium">
        <color indexed="64"/>
      </top>
      <bottom style="thin">
        <color indexed="60"/>
      </bottom>
      <diagonal/>
    </border>
    <border>
      <left style="medium">
        <color indexed="64"/>
      </left>
      <right/>
      <top style="thin">
        <color indexed="6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/>
      <bottom style="thin">
        <color indexed="60"/>
      </bottom>
      <diagonal/>
    </border>
    <border>
      <left style="medium">
        <color indexed="64"/>
      </left>
      <right/>
      <top style="thin">
        <color indexed="6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0"/>
      </top>
      <bottom/>
      <diagonal/>
    </border>
  </borders>
  <cellStyleXfs count="75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0" fontId="102" fillId="0" borderId="0">
      <alignment vertical="center"/>
    </xf>
    <xf numFmtId="0" fontId="102" fillId="0" borderId="0">
      <alignment vertical="center"/>
    </xf>
    <xf numFmtId="166" fontId="103" fillId="0" borderId="0" applyFont="0" applyFill="0" applyBorder="0" applyAlignment="0" applyProtection="0"/>
    <xf numFmtId="166" fontId="103" fillId="0" borderId="0" applyFont="0" applyFill="0" applyBorder="0" applyAlignment="0" applyProtection="0"/>
    <xf numFmtId="0" fontId="102" fillId="0" borderId="0">
      <alignment vertical="center"/>
    </xf>
    <xf numFmtId="0" fontId="102" fillId="0" borderId="0">
      <alignment vertical="center"/>
    </xf>
    <xf numFmtId="0" fontId="104" fillId="0" borderId="0"/>
    <xf numFmtId="0" fontId="104" fillId="0" borderId="0"/>
    <xf numFmtId="0" fontId="104" fillId="0" borderId="0"/>
    <xf numFmtId="0" fontId="104" fillId="0" borderId="0"/>
    <xf numFmtId="0" fontId="105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167" fontId="108" fillId="0" borderId="0" applyFont="0" applyFill="0" applyBorder="0" applyAlignment="0" applyProtection="0"/>
    <xf numFmtId="168" fontId="108" fillId="0" borderId="0" applyFont="0" applyFill="0" applyBorder="0" applyAlignment="0" applyProtection="0"/>
    <xf numFmtId="0" fontId="1" fillId="0" borderId="0">
      <alignment vertical="center"/>
    </xf>
    <xf numFmtId="0" fontId="108" fillId="0" borderId="0">
      <alignment horizontal="left"/>
    </xf>
    <xf numFmtId="0" fontId="108" fillId="0" borderId="0"/>
    <xf numFmtId="0" fontId="1" fillId="0" borderId="0"/>
    <xf numFmtId="0" fontId="1" fillId="0" borderId="0"/>
    <xf numFmtId="0" fontId="1" fillId="0" borderId="0">
      <alignment vertical="center"/>
    </xf>
    <xf numFmtId="0" fontId="109" fillId="0" borderId="0" applyFill="0" applyProtection="0"/>
    <xf numFmtId="0" fontId="1" fillId="0" borderId="0"/>
    <xf numFmtId="0" fontId="1" fillId="0" borderId="0"/>
    <xf numFmtId="0" fontId="1" fillId="0" borderId="0">
      <alignment vertical="center"/>
    </xf>
    <xf numFmtId="169" fontId="110" fillId="0" borderId="0" applyFont="0" applyFill="0" applyBorder="0" applyAlignment="0" applyProtection="0"/>
    <xf numFmtId="169" fontId="102" fillId="0" borderId="0" applyFont="0" applyFill="0" applyBorder="0" applyAlignment="0" applyProtection="0">
      <alignment vertical="center"/>
    </xf>
    <xf numFmtId="169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0" fontId="111" fillId="0" borderId="0"/>
    <xf numFmtId="0" fontId="111" fillId="0" borderId="0"/>
    <xf numFmtId="0" fontId="110" fillId="0" borderId="0">
      <alignment vertical="center"/>
    </xf>
    <xf numFmtId="0" fontId="102" fillId="0" borderId="0">
      <alignment vertical="center"/>
    </xf>
    <xf numFmtId="0" fontId="102" fillId="0" borderId="0"/>
    <xf numFmtId="0" fontId="102" fillId="0" borderId="0"/>
    <xf numFmtId="0" fontId="102" fillId="0" borderId="0">
      <alignment vertical="center"/>
    </xf>
    <xf numFmtId="0" fontId="111" fillId="0" borderId="0">
      <alignment vertical="center"/>
    </xf>
    <xf numFmtId="0" fontId="112" fillId="0" borderId="0">
      <alignment vertical="center"/>
    </xf>
    <xf numFmtId="0" fontId="113" fillId="0" borderId="0"/>
    <xf numFmtId="0" fontId="113" fillId="0" borderId="0"/>
    <xf numFmtId="0" fontId="102" fillId="0" borderId="0">
      <alignment vertical="center"/>
    </xf>
    <xf numFmtId="0" fontId="111" fillId="0" borderId="0"/>
    <xf numFmtId="0" fontId="111" fillId="0" borderId="0"/>
    <xf numFmtId="0" fontId="102" fillId="0" borderId="0">
      <alignment vertical="center"/>
    </xf>
    <xf numFmtId="0" fontId="102" fillId="0" borderId="0"/>
    <xf numFmtId="0" fontId="102" fillId="0" borderId="0"/>
    <xf numFmtId="0" fontId="110" fillId="0" borderId="0">
      <alignment vertical="center"/>
    </xf>
    <xf numFmtId="0" fontId="111" fillId="0" borderId="0">
      <alignment vertical="center"/>
    </xf>
    <xf numFmtId="0" fontId="111" fillId="0" borderId="0">
      <alignment vertical="center"/>
    </xf>
    <xf numFmtId="0" fontId="111" fillId="0" borderId="0">
      <alignment vertical="center"/>
    </xf>
    <xf numFmtId="0" fontId="111" fillId="0" borderId="0">
      <alignment vertical="center"/>
    </xf>
    <xf numFmtId="0" fontId="111" fillId="0" borderId="0">
      <alignment vertical="center"/>
    </xf>
    <xf numFmtId="0" fontId="111" fillId="0" borderId="0">
      <alignment vertical="center"/>
    </xf>
    <xf numFmtId="0" fontId="110" fillId="0" borderId="0">
      <alignment vertical="center"/>
    </xf>
    <xf numFmtId="0" fontId="113" fillId="0" borderId="0"/>
    <xf numFmtId="0" fontId="103" fillId="0" borderId="0"/>
    <xf numFmtId="0" fontId="114" fillId="0" borderId="0"/>
    <xf numFmtId="9" fontId="102" fillId="0" borderId="0" applyFont="0" applyFill="0" applyBorder="0" applyAlignment="0" applyProtection="0">
      <alignment vertical="center"/>
    </xf>
    <xf numFmtId="9" fontId="102" fillId="0" borderId="0" applyFont="0" applyFill="0" applyBorder="0" applyAlignment="0" applyProtection="0">
      <alignment vertical="center"/>
    </xf>
    <xf numFmtId="9" fontId="102" fillId="0" borderId="0" applyFont="0" applyFill="0" applyBorder="0" applyAlignment="0" applyProtection="0">
      <alignment vertical="center"/>
    </xf>
    <xf numFmtId="9" fontId="102" fillId="0" borderId="0" applyFon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top"/>
      <protection locked="0"/>
    </xf>
  </cellStyleXfs>
  <cellXfs count="760">
    <xf numFmtId="0" fontId="0" fillId="0" borderId="0" xfId="0"/>
    <xf numFmtId="0" fontId="0" fillId="0" borderId="0" xfId="0" applyBorder="1"/>
    <xf numFmtId="0" fontId="0" fillId="2" borderId="2" xfId="0" applyFill="1" applyBorder="1" applyAlignment="1">
      <alignment horizontal="center" vertical="center"/>
    </xf>
    <xf numFmtId="0" fontId="0" fillId="0" borderId="2" xfId="0" applyBorder="1"/>
    <xf numFmtId="0" fontId="0" fillId="0" borderId="8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/>
    </xf>
    <xf numFmtId="0" fontId="0" fillId="0" borderId="0" xfId="0" applyFill="1"/>
    <xf numFmtId="3" fontId="10" fillId="0" borderId="2" xfId="0" applyNumberFormat="1" applyFont="1" applyFill="1" applyBorder="1" applyAlignment="1">
      <alignment horizontal="center" vertical="center" wrapText="1"/>
    </xf>
    <xf numFmtId="3" fontId="21" fillId="0" borderId="2" xfId="11" applyNumberFormat="1" applyFont="1" applyFill="1" applyBorder="1" applyAlignment="1">
      <alignment horizontal="center" vertical="center"/>
    </xf>
    <xf numFmtId="0" fontId="4" fillId="0" borderId="2" xfId="9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4" fillId="0" borderId="2" xfId="9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3" fontId="21" fillId="0" borderId="17" xfId="11" applyNumberFormat="1" applyFont="1" applyFill="1" applyBorder="1" applyAlignment="1">
      <alignment horizontal="center" vertical="center"/>
    </xf>
    <xf numFmtId="0" fontId="4" fillId="0" borderId="2" xfId="9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3" fontId="10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19" fillId="4" borderId="2" xfId="1" applyFont="1" applyFill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center" vertical="center" wrapText="1"/>
    </xf>
    <xf numFmtId="3" fontId="5" fillId="4" borderId="2" xfId="1" applyNumberFormat="1" applyFont="1" applyFill="1" applyBorder="1" applyAlignment="1">
      <alignment horizontal="center" vertical="center"/>
    </xf>
    <xf numFmtId="0" fontId="18" fillId="0" borderId="0" xfId="0" applyFont="1" applyBorder="1" applyAlignment="1"/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>
      <alignment horizontal="right" vertical="top"/>
    </xf>
    <xf numFmtId="0" fontId="0" fillId="0" borderId="0" xfId="0" applyFill="1" applyAlignment="1">
      <alignment horizontal="center" vertical="center"/>
    </xf>
    <xf numFmtId="0" fontId="23" fillId="2" borderId="2" xfId="0" applyFont="1" applyFill="1" applyBorder="1" applyAlignment="1">
      <alignment horizontal="left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3" fontId="24" fillId="0" borderId="17" xfId="11" applyNumberFormat="1" applyFont="1" applyFill="1" applyBorder="1" applyAlignment="1">
      <alignment horizontal="center" vertical="center"/>
    </xf>
    <xf numFmtId="0" fontId="4" fillId="0" borderId="6" xfId="9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6" fillId="0" borderId="0" xfId="0" applyFont="1" applyFill="1"/>
    <xf numFmtId="0" fontId="0" fillId="0" borderId="2" xfId="0" applyFill="1" applyBorder="1"/>
    <xf numFmtId="0" fontId="7" fillId="3" borderId="2" xfId="9" applyFont="1" applyFill="1" applyBorder="1" applyAlignment="1">
      <alignment vertical="center"/>
    </xf>
    <xf numFmtId="0" fontId="4" fillId="3" borderId="2" xfId="9" applyFill="1" applyBorder="1" applyAlignment="1">
      <alignment vertical="center"/>
    </xf>
    <xf numFmtId="3" fontId="7" fillId="3" borderId="2" xfId="9" applyNumberFormat="1" applyFont="1" applyFill="1" applyBorder="1" applyAlignment="1">
      <alignment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3" fontId="10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0" borderId="2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2" xfId="9" applyBorder="1" applyAlignment="1">
      <alignment horizontal="center" vertical="center"/>
    </xf>
    <xf numFmtId="0" fontId="0" fillId="0" borderId="0" xfId="0" applyAlignment="1">
      <alignment horizontal="center"/>
    </xf>
    <xf numFmtId="0" fontId="7" fillId="2" borderId="0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7" fillId="2" borderId="0" xfId="9" applyFont="1" applyFill="1" applyBorder="1" applyAlignment="1">
      <alignment horizontal="right" vertical="top"/>
    </xf>
    <xf numFmtId="0" fontId="7" fillId="2" borderId="0" xfId="9" applyFont="1" applyFill="1" applyBorder="1" applyAlignment="1">
      <alignment horizontal="left" vertical="top"/>
    </xf>
    <xf numFmtId="0" fontId="4" fillId="0" borderId="8" xfId="9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4" fillId="2" borderId="0" xfId="9" applyFill="1" applyBorder="1" applyAlignment="1">
      <alignment vertical="center"/>
    </xf>
    <xf numFmtId="3" fontId="7" fillId="2" borderId="0" xfId="9" applyNumberFormat="1" applyFont="1" applyFill="1" applyBorder="1" applyAlignment="1">
      <alignment vertical="center"/>
    </xf>
    <xf numFmtId="0" fontId="7" fillId="2" borderId="0" xfId="9" applyFont="1" applyFill="1" applyBorder="1" applyAlignment="1"/>
    <xf numFmtId="0" fontId="29" fillId="0" borderId="2" xfId="0" applyFont="1" applyFill="1" applyBorder="1" applyAlignment="1">
      <alignment horizontal="center" vertical="center" wrapText="1"/>
    </xf>
    <xf numFmtId="0" fontId="30" fillId="0" borderId="2" xfId="0" applyFont="1" applyBorder="1"/>
    <xf numFmtId="0" fontId="22" fillId="5" borderId="2" xfId="0" applyFont="1" applyFill="1" applyBorder="1" applyAlignment="1">
      <alignment horizontal="center" vertical="center"/>
    </xf>
    <xf numFmtId="0" fontId="4" fillId="5" borderId="2" xfId="9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3" fontId="10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vertical="center" wrapText="1"/>
    </xf>
    <xf numFmtId="0" fontId="0" fillId="5" borderId="2" xfId="0" applyFill="1" applyBorder="1"/>
    <xf numFmtId="0" fontId="4" fillId="5" borderId="2" xfId="9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3" fontId="21" fillId="5" borderId="17" xfId="11" applyNumberFormat="1" applyFont="1" applyFill="1" applyBorder="1" applyAlignment="1">
      <alignment horizontal="center" vertical="center"/>
    </xf>
    <xf numFmtId="3" fontId="21" fillId="5" borderId="2" xfId="1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 shrinkToFit="1"/>
    </xf>
    <xf numFmtId="49" fontId="5" fillId="4" borderId="0" xfId="1" applyNumberFormat="1" applyFont="1" applyFill="1" applyBorder="1" applyAlignment="1">
      <alignment horizontal="center" vertical="center" wrapText="1"/>
    </xf>
    <xf numFmtId="0" fontId="20" fillId="0" borderId="23" xfId="11" applyNumberFormat="1" applyFont="1" applyFill="1" applyBorder="1" applyAlignment="1">
      <alignment horizontal="left" vertical="top"/>
    </xf>
    <xf numFmtId="1" fontId="39" fillId="0" borderId="26" xfId="0" applyNumberFormat="1" applyFont="1" applyFill="1" applyBorder="1" applyAlignment="1">
      <alignment horizontal="left" vertical="center"/>
    </xf>
    <xf numFmtId="0" fontId="20" fillId="0" borderId="2" xfId="11" applyNumberFormat="1" applyFont="1" applyFill="1" applyBorder="1" applyAlignment="1">
      <alignment horizontal="left" vertical="center"/>
    </xf>
    <xf numFmtId="0" fontId="13" fillId="3" borderId="15" xfId="0" applyFont="1" applyFill="1" applyBorder="1" applyAlignment="1">
      <alignment vertical="center"/>
    </xf>
    <xf numFmtId="0" fontId="7" fillId="2" borderId="0" xfId="9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3" fillId="3" borderId="12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/>
    </xf>
    <xf numFmtId="0" fontId="42" fillId="0" borderId="0" xfId="0" applyFont="1" applyBorder="1" applyAlignment="1">
      <alignment vertical="top"/>
    </xf>
    <xf numFmtId="0" fontId="4" fillId="0" borderId="2" xfId="0" applyFont="1" applyBorder="1" applyAlignment="1">
      <alignment horizontal="center" wrapText="1"/>
    </xf>
    <xf numFmtId="0" fontId="0" fillId="0" borderId="0" xfId="0" applyBorder="1" applyAlignment="1">
      <alignment horizontal="center" vertical="center" wrapText="1" shrinkToFit="1"/>
    </xf>
    <xf numFmtId="3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left" vertical="center"/>
    </xf>
    <xf numFmtId="0" fontId="7" fillId="2" borderId="0" xfId="9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40" fillId="0" borderId="2" xfId="0" quotePrefix="1" applyFont="1" applyBorder="1" applyAlignment="1">
      <alignment horizontal="center" vertical="center"/>
    </xf>
    <xf numFmtId="0" fontId="5" fillId="0" borderId="0" xfId="1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7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3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20" fillId="0" borderId="28" xfId="11" applyNumberFormat="1" applyFont="1" applyFill="1" applyBorder="1" applyAlignment="1">
      <alignment horizontal="left" vertical="top"/>
    </xf>
    <xf numFmtId="0" fontId="0" fillId="0" borderId="2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" fontId="39" fillId="0" borderId="29" xfId="0" applyNumberFormat="1" applyFont="1" applyFill="1" applyBorder="1" applyAlignment="1">
      <alignment horizontal="left" vertical="center"/>
    </xf>
    <xf numFmtId="1" fontId="39" fillId="0" borderId="14" xfId="0" applyNumberFormat="1" applyFont="1" applyFill="1" applyBorder="1" applyAlignment="1">
      <alignment horizontal="left" vertical="center"/>
    </xf>
    <xf numFmtId="1" fontId="39" fillId="0" borderId="4" xfId="0" applyNumberFormat="1" applyFont="1" applyFill="1" applyBorder="1" applyAlignment="1">
      <alignment horizontal="left" vertical="center"/>
    </xf>
    <xf numFmtId="1" fontId="39" fillId="0" borderId="7" xfId="0" applyNumberFormat="1" applyFont="1" applyFill="1" applyBorder="1" applyAlignment="1">
      <alignment horizontal="left" vertical="center"/>
    </xf>
    <xf numFmtId="0" fontId="20" fillId="0" borderId="35" xfId="11" applyNumberFormat="1" applyFont="1" applyFill="1" applyBorder="1" applyAlignment="1">
      <alignment horizontal="left" vertical="top"/>
    </xf>
    <xf numFmtId="0" fontId="26" fillId="0" borderId="26" xfId="11" applyNumberFormat="1" applyFont="1" applyFill="1" applyBorder="1" applyAlignment="1">
      <alignment horizontal="left" vertical="top" wrapText="1"/>
    </xf>
    <xf numFmtId="0" fontId="26" fillId="0" borderId="28" xfId="11" applyNumberFormat="1" applyFont="1" applyFill="1" applyBorder="1" applyAlignment="1">
      <alignment horizontal="left" vertical="top" wrapText="1"/>
    </xf>
    <xf numFmtId="0" fontId="26" fillId="0" borderId="22" xfId="11" applyNumberFormat="1" applyFont="1" applyFill="1" applyBorder="1" applyAlignment="1">
      <alignment horizontal="left" vertical="top" wrapText="1"/>
    </xf>
    <xf numFmtId="1" fontId="39" fillId="0" borderId="27" xfId="0" applyNumberFormat="1" applyFont="1" applyFill="1" applyBorder="1" applyAlignment="1">
      <alignment horizontal="left" vertical="center"/>
    </xf>
    <xf numFmtId="0" fontId="20" fillId="0" borderId="36" xfId="11" applyNumberFormat="1" applyFont="1" applyFill="1" applyBorder="1" applyAlignment="1">
      <alignment horizontal="left" vertical="top"/>
    </xf>
    <xf numFmtId="0" fontId="0" fillId="0" borderId="13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16" fillId="2" borderId="0" xfId="9" applyFont="1" applyFill="1" applyBorder="1" applyAlignment="1">
      <alignment vertical="center"/>
    </xf>
    <xf numFmtId="0" fontId="7" fillId="2" borderId="0" xfId="9" applyFont="1" applyFill="1" applyBorder="1" applyAlignment="1">
      <alignment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4" fillId="0" borderId="0" xfId="9" applyFill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" fontId="39" fillId="0" borderId="13" xfId="0" applyNumberFormat="1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4" fillId="0" borderId="0" xfId="9" applyBorder="1" applyAlignment="1">
      <alignment horizontal="center" vertical="center"/>
    </xf>
    <xf numFmtId="0" fontId="4" fillId="0" borderId="0" xfId="9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0" fillId="0" borderId="0" xfId="0" applyFont="1" applyBorder="1"/>
    <xf numFmtId="0" fontId="4" fillId="2" borderId="0" xfId="9" applyFont="1" applyFill="1" applyBorder="1" applyAlignment="1">
      <alignment horizontal="right" vertical="top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40" fillId="0" borderId="2" xfId="0" quotePrefix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30" fillId="0" borderId="0" xfId="0" applyFont="1" applyBorder="1"/>
    <xf numFmtId="0" fontId="29" fillId="0" borderId="0" xfId="0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center" vertical="center"/>
    </xf>
    <xf numFmtId="0" fontId="20" fillId="0" borderId="23" xfId="11" applyNumberFormat="1" applyFont="1" applyFill="1" applyBorder="1" applyAlignment="1">
      <alignment horizontal="left" vertical="center"/>
    </xf>
    <xf numFmtId="0" fontId="20" fillId="5" borderId="23" xfId="11" applyNumberFormat="1" applyFont="1" applyFill="1" applyBorder="1" applyAlignment="1">
      <alignment horizontal="left" vertical="center"/>
    </xf>
    <xf numFmtId="0" fontId="48" fillId="0" borderId="24" xfId="11" applyNumberFormat="1" applyFont="1" applyFill="1" applyBorder="1" applyAlignment="1">
      <alignment horizontal="left" vertical="center" wrapText="1"/>
    </xf>
    <xf numFmtId="0" fontId="48" fillId="0" borderId="23" xfId="11" applyNumberFormat="1" applyFont="1" applyFill="1" applyBorder="1" applyAlignment="1">
      <alignment horizontal="left" vertical="center" wrapText="1"/>
    </xf>
    <xf numFmtId="0" fontId="48" fillId="0" borderId="25" xfId="1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56" fillId="0" borderId="0" xfId="0" applyFont="1" applyBorder="1" applyAlignment="1">
      <alignment vertical="top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46" fillId="0" borderId="4" xfId="0" applyFont="1" applyBorder="1" applyAlignment="1">
      <alignment vertical="center" wrapText="1"/>
    </xf>
    <xf numFmtId="0" fontId="57" fillId="0" borderId="2" xfId="0" applyFont="1" applyBorder="1" applyAlignment="1">
      <alignment vertical="center" wrapText="1"/>
    </xf>
    <xf numFmtId="0" fontId="58" fillId="0" borderId="2" xfId="0" applyFont="1" applyBorder="1" applyAlignment="1">
      <alignment vertical="center"/>
    </xf>
    <xf numFmtId="0" fontId="60" fillId="0" borderId="2" xfId="0" applyFont="1" applyBorder="1" applyAlignment="1">
      <alignment vertical="center" wrapText="1"/>
    </xf>
    <xf numFmtId="0" fontId="6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12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0" fontId="63" fillId="0" borderId="4" xfId="0" applyFont="1" applyBorder="1" applyAlignment="1">
      <alignment vertical="center" wrapText="1"/>
    </xf>
    <xf numFmtId="0" fontId="0" fillId="0" borderId="2" xfId="0" applyBorder="1" applyAlignment="1">
      <alignment horizontal="left"/>
    </xf>
    <xf numFmtId="0" fontId="42" fillId="0" borderId="0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0" fillId="2" borderId="2" xfId="11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59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22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58" fillId="0" borderId="4" xfId="0" applyFont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left" vertical="center"/>
    </xf>
    <xf numFmtId="0" fontId="42" fillId="0" borderId="21" xfId="0" applyFont="1" applyBorder="1" applyAlignment="1">
      <alignment vertical="top" wrapText="1"/>
    </xf>
    <xf numFmtId="0" fontId="42" fillId="0" borderId="21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/>
    </xf>
    <xf numFmtId="0" fontId="47" fillId="0" borderId="4" xfId="0" applyFont="1" applyBorder="1" applyAlignment="1">
      <alignment vertical="center"/>
    </xf>
    <xf numFmtId="0" fontId="64" fillId="0" borderId="4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8" xfId="0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23" fillId="0" borderId="2" xfId="0" applyFont="1" applyFill="1" applyBorder="1" applyAlignment="1">
      <alignment horizontal="left" vertical="center" wrapText="1"/>
    </xf>
    <xf numFmtId="0" fontId="20" fillId="0" borderId="0" xfId="11" applyNumberFormat="1" applyFont="1" applyFill="1" applyBorder="1" applyAlignment="1">
      <alignment horizontal="left" vertical="center"/>
    </xf>
    <xf numFmtId="14" fontId="17" fillId="6" borderId="0" xfId="0" applyNumberFormat="1" applyFont="1" applyFill="1"/>
    <xf numFmtId="0" fontId="4" fillId="0" borderId="2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right" vertical="top"/>
    </xf>
    <xf numFmtId="3" fontId="13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top" wrapText="1"/>
    </xf>
    <xf numFmtId="49" fontId="62" fillId="0" borderId="0" xfId="1" applyNumberFormat="1" applyFont="1" applyFill="1" applyBorder="1" applyAlignment="1">
      <alignment vertic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27" fillId="0" borderId="0" xfId="0" applyFont="1" applyBorder="1" applyAlignment="1">
      <alignment vertical="top" wrapText="1"/>
    </xf>
    <xf numFmtId="14" fontId="17" fillId="0" borderId="0" xfId="0" applyNumberFormat="1" applyFont="1" applyFill="1"/>
    <xf numFmtId="0" fontId="0" fillId="0" borderId="0" xfId="0" applyAlignment="1">
      <alignment vertical="top"/>
    </xf>
    <xf numFmtId="0" fontId="0" fillId="0" borderId="0" xfId="0" applyBorder="1" applyAlignment="1">
      <alignment horizontal="center" vertical="top" wrapText="1"/>
    </xf>
    <xf numFmtId="14" fontId="0" fillId="0" borderId="0" xfId="0" applyNumberFormat="1" applyFont="1" applyFill="1"/>
    <xf numFmtId="0" fontId="0" fillId="0" borderId="0" xfId="0" applyAlignment="1">
      <alignment horizontal="right" vertical="top"/>
    </xf>
    <xf numFmtId="0" fontId="72" fillId="0" borderId="0" xfId="0" applyFont="1" applyBorder="1" applyAlignment="1">
      <alignment vertical="top"/>
    </xf>
    <xf numFmtId="0" fontId="0" fillId="0" borderId="0" xfId="0" applyBorder="1" applyAlignment="1">
      <alignment horizontal="left"/>
    </xf>
    <xf numFmtId="0" fontId="22" fillId="0" borderId="0" xfId="0" applyFont="1" applyBorder="1" applyAlignment="1">
      <alignment horizontal="center" vertical="center"/>
    </xf>
    <xf numFmtId="49" fontId="5" fillId="4" borderId="8" xfId="1" applyNumberFormat="1" applyFont="1" applyFill="1" applyBorder="1" applyAlignment="1">
      <alignment horizontal="center" vertical="center" wrapText="1"/>
    </xf>
    <xf numFmtId="0" fontId="73" fillId="0" borderId="2" xfId="11" applyNumberFormat="1" applyFont="1" applyFill="1" applyBorder="1" applyAlignment="1">
      <alignment horizontal="left" vertical="center"/>
    </xf>
    <xf numFmtId="0" fontId="30" fillId="0" borderId="2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 vertical="center"/>
    </xf>
    <xf numFmtId="0" fontId="73" fillId="0" borderId="2" xfId="11" applyNumberFormat="1" applyFont="1" applyFill="1" applyBorder="1" applyAlignment="1">
      <alignment horizontal="left" vertical="center" wrapText="1"/>
    </xf>
    <xf numFmtId="0" fontId="75" fillId="0" borderId="2" xfId="9" applyFont="1" applyFill="1" applyBorder="1" applyAlignment="1">
      <alignment horizontal="center" vertical="center" wrapText="1"/>
    </xf>
    <xf numFmtId="49" fontId="76" fillId="4" borderId="6" xfId="1" applyNumberFormat="1" applyFont="1" applyFill="1" applyBorder="1" applyAlignment="1">
      <alignment horizontal="center" vertical="center" wrapText="1"/>
    </xf>
    <xf numFmtId="0" fontId="77" fillId="0" borderId="2" xfId="11" applyNumberFormat="1" applyFont="1" applyFill="1" applyBorder="1" applyAlignment="1">
      <alignment horizontal="left" vertical="center"/>
    </xf>
    <xf numFmtId="1" fontId="78" fillId="0" borderId="2" xfId="0" applyNumberFormat="1" applyFont="1" applyFill="1" applyBorder="1" applyAlignment="1">
      <alignment horizontal="center" vertical="center" wrapText="1"/>
    </xf>
    <xf numFmtId="0" fontId="78" fillId="0" borderId="2" xfId="0" applyFont="1" applyFill="1" applyBorder="1" applyAlignment="1">
      <alignment horizontal="center" vertical="center" wrapText="1"/>
    </xf>
    <xf numFmtId="0" fontId="78" fillId="0" borderId="2" xfId="0" applyFont="1" applyFill="1" applyBorder="1" applyAlignment="1">
      <alignment horizontal="center" vertical="center"/>
    </xf>
    <xf numFmtId="0" fontId="77" fillId="0" borderId="2" xfId="11" applyNumberFormat="1" applyFont="1" applyFill="1" applyBorder="1" applyAlignment="1">
      <alignment horizontal="left" vertical="center" wrapText="1"/>
    </xf>
    <xf numFmtId="0" fontId="30" fillId="0" borderId="2" xfId="9" applyFont="1" applyFill="1" applyBorder="1" applyAlignment="1">
      <alignment horizontal="center" vertical="center" wrapText="1"/>
    </xf>
    <xf numFmtId="1" fontId="30" fillId="0" borderId="2" xfId="0" applyNumberFormat="1" applyFont="1" applyFill="1" applyBorder="1" applyAlignment="1">
      <alignment horizontal="center" vertical="center" wrapText="1"/>
    </xf>
    <xf numFmtId="3" fontId="78" fillId="0" borderId="2" xfId="0" applyNumberFormat="1" applyFont="1" applyFill="1" applyBorder="1" applyAlignment="1">
      <alignment horizontal="center" vertical="center" wrapText="1"/>
    </xf>
    <xf numFmtId="49" fontId="27" fillId="4" borderId="2" xfId="1" applyNumberFormat="1" applyFont="1" applyFill="1" applyBorder="1" applyAlignment="1">
      <alignment horizontal="center" vertical="center" wrapText="1"/>
    </xf>
    <xf numFmtId="0" fontId="78" fillId="0" borderId="2" xfId="0" applyFont="1" applyFill="1" applyBorder="1" applyAlignment="1">
      <alignment horizontal="left" vertical="center" wrapText="1"/>
    </xf>
    <xf numFmtId="1" fontId="78" fillId="0" borderId="2" xfId="0" applyNumberFormat="1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49" fontId="19" fillId="4" borderId="2" xfId="1" applyNumberFormat="1" applyFont="1" applyFill="1" applyBorder="1" applyAlignment="1">
      <alignment horizontal="center" vertical="center" wrapText="1"/>
    </xf>
    <xf numFmtId="1" fontId="78" fillId="2" borderId="2" xfId="0" applyNumberFormat="1" applyFont="1" applyFill="1" applyBorder="1" applyAlignment="1">
      <alignment horizontal="center" vertical="center" wrapText="1"/>
    </xf>
    <xf numFmtId="0" fontId="78" fillId="2" borderId="2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0" fillId="0" borderId="2" xfId="0" applyFont="1" applyBorder="1" applyAlignment="1">
      <alignment horizontal="center"/>
    </xf>
    <xf numFmtId="49" fontId="5" fillId="4" borderId="14" xfId="1" applyNumberFormat="1" applyFont="1" applyFill="1" applyBorder="1" applyAlignment="1">
      <alignment horizontal="center" vertical="center" wrapText="1"/>
    </xf>
    <xf numFmtId="0" fontId="77" fillId="0" borderId="2" xfId="11" applyNumberFormat="1" applyFont="1" applyFill="1" applyBorder="1" applyAlignment="1">
      <alignment horizontal="center" vertical="center" wrapText="1"/>
    </xf>
    <xf numFmtId="49" fontId="5" fillId="4" borderId="27" xfId="1" applyNumberFormat="1" applyFont="1" applyFill="1" applyBorder="1" applyAlignment="1">
      <alignment horizontal="center" vertical="center" wrapText="1"/>
    </xf>
    <xf numFmtId="0" fontId="20" fillId="0" borderId="24" xfId="11" applyNumberFormat="1" applyFont="1" applyFill="1" applyBorder="1" applyAlignment="1">
      <alignment horizontal="left" vertical="top" wrapText="1"/>
    </xf>
    <xf numFmtId="0" fontId="20" fillId="0" borderId="14" xfId="11" applyNumberFormat="1" applyFont="1" applyFill="1" applyBorder="1" applyAlignment="1">
      <alignment horizontal="left" vertical="top" wrapText="1"/>
    </xf>
    <xf numFmtId="2" fontId="73" fillId="0" borderId="2" xfId="11" applyNumberFormat="1" applyFont="1" applyFill="1" applyBorder="1" applyAlignment="1">
      <alignment horizontal="left" vertical="center" wrapText="1"/>
    </xf>
    <xf numFmtId="0" fontId="73" fillId="0" borderId="8" xfId="11" applyNumberFormat="1" applyFont="1" applyFill="1" applyBorder="1" applyAlignment="1">
      <alignment horizontal="left" vertical="center" wrapText="1"/>
    </xf>
    <xf numFmtId="0" fontId="75" fillId="0" borderId="8" xfId="9" applyFont="1" applyFill="1" applyBorder="1" applyAlignment="1">
      <alignment horizontal="center" vertical="center" wrapText="1"/>
    </xf>
    <xf numFmtId="0" fontId="30" fillId="0" borderId="6" xfId="0" applyFont="1" applyFill="1" applyBorder="1"/>
    <xf numFmtId="0" fontId="7" fillId="0" borderId="0" xfId="0" applyFont="1" applyBorder="1" applyAlignment="1">
      <alignment horizontal="center" vertical="center"/>
    </xf>
    <xf numFmtId="0" fontId="40" fillId="0" borderId="0" xfId="0" quotePrefix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81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7" fillId="2" borderId="9" xfId="9" applyFont="1" applyFill="1" applyBorder="1" applyAlignment="1">
      <alignment vertical="center" wrapText="1"/>
    </xf>
    <xf numFmtId="0" fontId="7" fillId="2" borderId="39" xfId="9" applyFont="1" applyFill="1" applyBorder="1" applyAlignment="1">
      <alignment vertical="center" wrapText="1"/>
    </xf>
    <xf numFmtId="0" fontId="0" fillId="0" borderId="9" xfId="0" applyBorder="1" applyAlignment="1">
      <alignment vertical="top"/>
    </xf>
    <xf numFmtId="0" fontId="85" fillId="0" borderId="2" xfId="0" applyFont="1" applyFill="1" applyBorder="1" applyAlignment="1">
      <alignment horizontal="left" vertical="center" wrapText="1"/>
    </xf>
    <xf numFmtId="0" fontId="85" fillId="2" borderId="2" xfId="0" applyFont="1" applyFill="1" applyBorder="1" applyAlignment="1">
      <alignment horizontal="left" vertical="center" wrapText="1"/>
    </xf>
    <xf numFmtId="0" fontId="30" fillId="0" borderId="2" xfId="0" applyFont="1" applyFill="1" applyBorder="1"/>
    <xf numFmtId="0" fontId="4" fillId="0" borderId="6" xfId="9" applyFill="1" applyBorder="1" applyAlignment="1">
      <alignment horizontal="center" vertical="center"/>
    </xf>
    <xf numFmtId="0" fontId="4" fillId="0" borderId="8" xfId="9" applyFill="1" applyBorder="1" applyAlignment="1">
      <alignment horizontal="center" vertical="center"/>
    </xf>
    <xf numFmtId="49" fontId="86" fillId="4" borderId="2" xfId="1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3" fontId="87" fillId="2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 wrapText="1" shrinkToFit="1"/>
    </xf>
    <xf numFmtId="164" fontId="21" fillId="7" borderId="41" xfId="0" applyNumberFormat="1" applyFont="1" applyFill="1" applyBorder="1" applyAlignment="1">
      <alignment horizontal="center" vertical="top"/>
    </xf>
    <xf numFmtId="3" fontId="7" fillId="0" borderId="2" xfId="9" applyNumberFormat="1" applyFont="1" applyFill="1" applyBorder="1" applyAlignment="1">
      <alignment vertical="center" wrapText="1"/>
    </xf>
    <xf numFmtId="3" fontId="7" fillId="3" borderId="2" xfId="9" applyNumberFormat="1" applyFont="1" applyFill="1" applyBorder="1" applyAlignment="1">
      <alignment horizontal="center" vertical="center" wrapText="1"/>
    </xf>
    <xf numFmtId="3" fontId="7" fillId="11" borderId="2" xfId="9" applyNumberFormat="1" applyFont="1" applyFill="1" applyBorder="1" applyAlignment="1">
      <alignment horizontal="center" vertical="center" wrapText="1"/>
    </xf>
    <xf numFmtId="3" fontId="89" fillId="11" borderId="2" xfId="11" applyNumberFormat="1" applyFont="1" applyFill="1" applyBorder="1" applyAlignment="1">
      <alignment horizontal="center" vertical="center"/>
    </xf>
    <xf numFmtId="3" fontId="21" fillId="11" borderId="2" xfId="11" applyNumberFormat="1" applyFont="1" applyFill="1" applyBorder="1" applyAlignment="1">
      <alignment horizontal="center" vertical="center"/>
    </xf>
    <xf numFmtId="165" fontId="90" fillId="11" borderId="2" xfId="12" applyNumberFormat="1" applyFont="1" applyFill="1" applyBorder="1" applyAlignment="1">
      <alignment horizontal="center" vertical="center"/>
    </xf>
    <xf numFmtId="165" fontId="0" fillId="0" borderId="0" xfId="0" applyNumberFormat="1" applyFill="1"/>
    <xf numFmtId="3" fontId="21" fillId="12" borderId="2" xfId="11" applyNumberFormat="1" applyFont="1" applyFill="1" applyBorder="1" applyAlignment="1">
      <alignment horizontal="center" vertical="center"/>
    </xf>
    <xf numFmtId="0" fontId="91" fillId="13" borderId="4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21" fillId="14" borderId="41" xfId="0" applyNumberFormat="1" applyFont="1" applyFill="1" applyBorder="1" applyAlignment="1">
      <alignment horizontal="left" vertical="top"/>
    </xf>
    <xf numFmtId="0" fontId="21" fillId="0" borderId="41" xfId="0" applyNumberFormat="1" applyFont="1" applyFill="1" applyBorder="1" applyAlignment="1">
      <alignment horizontal="left" vertical="top"/>
    </xf>
    <xf numFmtId="164" fontId="92" fillId="7" borderId="41" xfId="0" applyNumberFormat="1" applyFont="1" applyFill="1" applyBorder="1" applyAlignment="1">
      <alignment horizontal="center" vertical="top"/>
    </xf>
    <xf numFmtId="0" fontId="0" fillId="0" borderId="0" xfId="0" applyFont="1"/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3" fontId="93" fillId="0" borderId="17" xfId="11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3" fontId="93" fillId="0" borderId="2" xfId="11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3" fontId="24" fillId="0" borderId="2" xfId="11" applyNumberFormat="1" applyFont="1" applyFill="1" applyBorder="1" applyAlignment="1">
      <alignment horizontal="center" vertical="center"/>
    </xf>
    <xf numFmtId="0" fontId="94" fillId="0" borderId="2" xfId="9" applyFont="1" applyFill="1" applyBorder="1" applyAlignment="1">
      <alignment horizontal="center" vertical="center" wrapText="1"/>
    </xf>
    <xf numFmtId="3" fontId="21" fillId="10" borderId="2" xfId="11" applyNumberFormat="1" applyFont="1" applyFill="1" applyBorder="1" applyAlignment="1">
      <alignment horizontal="center" vertical="center"/>
    </xf>
    <xf numFmtId="3" fontId="21" fillId="9" borderId="2" xfId="11" applyNumberFormat="1" applyFont="1" applyFill="1" applyBorder="1" applyAlignment="1">
      <alignment horizontal="center" vertical="center"/>
    </xf>
    <xf numFmtId="165" fontId="90" fillId="12" borderId="2" xfId="12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center"/>
    </xf>
    <xf numFmtId="0" fontId="4" fillId="9" borderId="2" xfId="9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/>
    </xf>
    <xf numFmtId="3" fontId="10" fillId="9" borderId="2" xfId="0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horizontal="left" vertical="center" wrapText="1"/>
    </xf>
    <xf numFmtId="3" fontId="21" fillId="9" borderId="17" xfId="11" applyNumberFormat="1" applyFont="1" applyFill="1" applyBorder="1" applyAlignment="1">
      <alignment horizontal="center" vertical="center"/>
    </xf>
    <xf numFmtId="0" fontId="0" fillId="9" borderId="2" xfId="0" applyFont="1" applyFill="1" applyBorder="1" applyAlignment="1">
      <alignment horizontal="center" vertical="center" wrapText="1"/>
    </xf>
    <xf numFmtId="0" fontId="4" fillId="9" borderId="2" xfId="9" applyFill="1" applyBorder="1" applyAlignment="1">
      <alignment horizontal="center" vertical="center" wrapText="1"/>
    </xf>
    <xf numFmtId="0" fontId="0" fillId="9" borderId="0" xfId="0" applyFill="1"/>
    <xf numFmtId="3" fontId="21" fillId="9" borderId="19" xfId="11" applyNumberFormat="1" applyFont="1" applyFill="1" applyBorder="1" applyAlignment="1">
      <alignment horizontal="center" vertical="center"/>
    </xf>
    <xf numFmtId="3" fontId="24" fillId="12" borderId="2" xfId="11" applyNumberFormat="1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horizontal="center" vertical="center"/>
    </xf>
    <xf numFmtId="0" fontId="4" fillId="10" borderId="2" xfId="9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/>
    </xf>
    <xf numFmtId="3" fontId="21" fillId="10" borderId="17" xfId="11" applyNumberFormat="1" applyFont="1" applyFill="1" applyBorder="1" applyAlignment="1">
      <alignment horizontal="center" vertical="center"/>
    </xf>
    <xf numFmtId="3" fontId="10" fillId="10" borderId="2" xfId="0" applyNumberFormat="1" applyFont="1" applyFill="1" applyBorder="1" applyAlignment="1">
      <alignment horizontal="center" vertical="center" wrapText="1"/>
    </xf>
    <xf numFmtId="0" fontId="0" fillId="10" borderId="0" xfId="0" applyFill="1" applyAlignment="1">
      <alignment horizontal="left" vertical="center" wrapText="1"/>
    </xf>
    <xf numFmtId="0" fontId="0" fillId="10" borderId="0" xfId="0" applyFill="1"/>
    <xf numFmtId="3" fontId="24" fillId="9" borderId="17" xfId="11" applyNumberFormat="1" applyFont="1" applyFill="1" applyBorder="1" applyAlignment="1">
      <alignment horizontal="center" vertical="center"/>
    </xf>
    <xf numFmtId="0" fontId="22" fillId="15" borderId="2" xfId="0" applyFont="1" applyFill="1" applyBorder="1" applyAlignment="1">
      <alignment horizontal="center" vertical="center"/>
    </xf>
    <xf numFmtId="0" fontId="0" fillId="9" borderId="2" xfId="0" applyFont="1" applyFill="1" applyBorder="1" applyAlignment="1">
      <alignment horizontal="center" vertical="center"/>
    </xf>
    <xf numFmtId="3" fontId="24" fillId="9" borderId="2" xfId="11" applyNumberFormat="1" applyFont="1" applyFill="1" applyBorder="1" applyAlignment="1">
      <alignment horizontal="center" vertical="center"/>
    </xf>
    <xf numFmtId="0" fontId="4" fillId="9" borderId="6" xfId="9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/>
    </xf>
    <xf numFmtId="3" fontId="21" fillId="9" borderId="20" xfId="11" applyNumberFormat="1" applyFont="1" applyFill="1" applyBorder="1" applyAlignment="1">
      <alignment horizontal="center" vertical="center"/>
    </xf>
    <xf numFmtId="3" fontId="10" fillId="9" borderId="6" xfId="0" applyNumberFormat="1" applyFont="1" applyFill="1" applyBorder="1" applyAlignment="1">
      <alignment horizontal="center" vertical="center" wrapText="1"/>
    </xf>
    <xf numFmtId="3" fontId="93" fillId="6" borderId="2" xfId="11" applyNumberFormat="1" applyFont="1" applyFill="1" applyBorder="1" applyAlignment="1">
      <alignment horizontal="center" vertical="center" wrapText="1"/>
    </xf>
    <xf numFmtId="164" fontId="21" fillId="12" borderId="41" xfId="0" applyNumberFormat="1" applyFont="1" applyFill="1" applyBorder="1" applyAlignment="1">
      <alignment horizontal="center" vertical="top"/>
    </xf>
    <xf numFmtId="0" fontId="30" fillId="0" borderId="2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6" fillId="0" borderId="24" xfId="11" applyNumberFormat="1" applyFont="1" applyFill="1" applyBorder="1" applyAlignment="1">
      <alignment horizontal="left" vertical="center" wrapText="1"/>
    </xf>
    <xf numFmtId="0" fontId="77" fillId="0" borderId="6" xfId="11" applyNumberFormat="1" applyFont="1" applyFill="1" applyBorder="1" applyAlignment="1">
      <alignment horizontal="left" vertical="center"/>
    </xf>
    <xf numFmtId="0" fontId="78" fillId="0" borderId="10" xfId="0" applyFont="1" applyFill="1" applyBorder="1" applyAlignment="1">
      <alignment vertical="top"/>
    </xf>
    <xf numFmtId="0" fontId="48" fillId="0" borderId="18" xfId="11" applyNumberFormat="1" applyFont="1" applyFill="1" applyBorder="1" applyAlignment="1">
      <alignment horizontal="left" vertical="center"/>
    </xf>
    <xf numFmtId="0" fontId="18" fillId="0" borderId="0" xfId="0" applyFont="1" applyFill="1" applyBorder="1" applyAlignment="1"/>
    <xf numFmtId="0" fontId="0" fillId="0" borderId="0" xfId="0" applyFill="1" applyBorder="1"/>
    <xf numFmtId="14" fontId="0" fillId="0" borderId="0" xfId="0" applyNumberFormat="1" applyBorder="1" applyAlignment="1">
      <alignment horizontal="center"/>
    </xf>
    <xf numFmtId="14" fontId="0" fillId="0" borderId="0" xfId="0" applyNumberFormat="1" applyFill="1" applyBorder="1"/>
    <xf numFmtId="0" fontId="95" fillId="0" borderId="0" xfId="0" applyFont="1" applyBorder="1" applyAlignment="1">
      <alignment horizontal="right" vertical="top" wrapText="1"/>
    </xf>
    <xf numFmtId="0" fontId="12" fillId="0" borderId="0" xfId="0" applyFont="1" applyFill="1" applyBorder="1" applyAlignment="1">
      <alignment vertical="center" wrapText="1"/>
    </xf>
    <xf numFmtId="49" fontId="76" fillId="4" borderId="2" xfId="1" applyNumberFormat="1" applyFont="1" applyFill="1" applyBorder="1" applyAlignment="1">
      <alignment horizontal="center" vertical="center" wrapText="1"/>
    </xf>
    <xf numFmtId="0" fontId="78" fillId="0" borderId="10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42" xfId="0" applyBorder="1"/>
    <xf numFmtId="0" fontId="97" fillId="0" borderId="18" xfId="11" applyNumberFormat="1" applyFont="1" applyFill="1" applyBorder="1" applyAlignment="1">
      <alignment horizontal="left" vertical="center"/>
    </xf>
    <xf numFmtId="0" fontId="0" fillId="0" borderId="42" xfId="0" applyBorder="1" applyAlignment="1">
      <alignment vertical="center"/>
    </xf>
    <xf numFmtId="0" fontId="23" fillId="0" borderId="42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78" fillId="0" borderId="6" xfId="0" applyFont="1" applyFill="1" applyBorder="1" applyAlignment="1">
      <alignment vertical="center"/>
    </xf>
    <xf numFmtId="0" fontId="30" fillId="0" borderId="2" xfId="0" applyFont="1" applyFill="1" applyBorder="1" applyAlignment="1"/>
    <xf numFmtId="0" fontId="22" fillId="2" borderId="3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left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8" xfId="0" applyFont="1" applyBorder="1" applyAlignment="1">
      <alignment horizontal="center" wrapText="1"/>
    </xf>
    <xf numFmtId="0" fontId="30" fillId="0" borderId="6" xfId="9" applyFont="1" applyFill="1" applyBorder="1" applyAlignment="1">
      <alignment vertical="center" wrapText="1"/>
    </xf>
    <xf numFmtId="0" fontId="30" fillId="0" borderId="6" xfId="0" applyFont="1" applyFill="1" applyBorder="1" applyAlignment="1"/>
    <xf numFmtId="0" fontId="23" fillId="0" borderId="2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vertical="center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/>
    <xf numFmtId="0" fontId="0" fillId="0" borderId="0" xfId="0" applyBorder="1" applyAlignment="1">
      <alignment horizontal="center"/>
    </xf>
    <xf numFmtId="0" fontId="18" fillId="0" borderId="9" xfId="0" applyFont="1" applyFill="1" applyBorder="1" applyAlignment="1">
      <alignment vertical="center"/>
    </xf>
    <xf numFmtId="0" fontId="30" fillId="0" borderId="6" xfId="0" applyFont="1" applyFill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/>
    <xf numFmtId="3" fontId="78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0" fontId="100" fillId="0" borderId="0" xfId="0" applyFont="1" applyBorder="1" applyAlignment="1">
      <alignment vertical="center"/>
    </xf>
    <xf numFmtId="3" fontId="74" fillId="0" borderId="0" xfId="0" applyNumberFormat="1" applyFont="1" applyFill="1" applyBorder="1" applyAlignment="1">
      <alignment horizontal="center" vertical="center" wrapText="1"/>
    </xf>
    <xf numFmtId="164" fontId="30" fillId="0" borderId="2" xfId="0" applyNumberFormat="1" applyFont="1" applyBorder="1" applyAlignment="1">
      <alignment horizontal="center" vertical="center"/>
    </xf>
    <xf numFmtId="164" fontId="74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6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3" fontId="30" fillId="0" borderId="0" xfId="0" applyNumberFormat="1" applyFont="1" applyBorder="1" applyAlignment="1">
      <alignment horizontal="center" vertical="center"/>
    </xf>
    <xf numFmtId="3" fontId="74" fillId="0" borderId="0" xfId="0" applyNumberFormat="1" applyFont="1" applyBorder="1" applyAlignment="1">
      <alignment horizontal="center" vertical="center"/>
    </xf>
    <xf numFmtId="0" fontId="30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77" fillId="0" borderId="8" xfId="11" applyNumberFormat="1" applyFont="1" applyFill="1" applyBorder="1" applyAlignment="1">
      <alignment horizontal="left" vertical="center"/>
    </xf>
    <xf numFmtId="0" fontId="77" fillId="0" borderId="39" xfId="11" applyNumberFormat="1" applyFont="1" applyFill="1" applyBorder="1" applyAlignment="1">
      <alignment vertical="center"/>
    </xf>
    <xf numFmtId="0" fontId="77" fillId="0" borderId="9" xfId="11" applyNumberFormat="1" applyFont="1" applyFill="1" applyBorder="1" applyAlignment="1">
      <alignment vertical="center"/>
    </xf>
    <xf numFmtId="0" fontId="101" fillId="0" borderId="0" xfId="11" applyNumberFormat="1" applyFont="1" applyFill="1" applyBorder="1" applyAlignment="1">
      <alignment vertical="center"/>
    </xf>
    <xf numFmtId="0" fontId="77" fillId="0" borderId="0" xfId="11" applyNumberFormat="1" applyFont="1" applyFill="1" applyBorder="1" applyAlignment="1">
      <alignment vertical="center"/>
    </xf>
    <xf numFmtId="0" fontId="30" fillId="0" borderId="6" xfId="0" applyFont="1" applyBorder="1" applyAlignment="1"/>
    <xf numFmtId="0" fontId="30" fillId="0" borderId="10" xfId="0" applyFont="1" applyBorder="1" applyAlignment="1"/>
    <xf numFmtId="0" fontId="30" fillId="0" borderId="8" xfId="0" applyFont="1" applyBorder="1" applyAlignment="1"/>
    <xf numFmtId="0" fontId="77" fillId="0" borderId="0" xfId="11" applyNumberFormat="1" applyFont="1" applyFill="1" applyBorder="1" applyAlignment="1">
      <alignment horizontal="left" vertical="center"/>
    </xf>
    <xf numFmtId="0" fontId="30" fillId="0" borderId="2" xfId="0" applyFont="1" applyFill="1" applyBorder="1" applyAlignment="1">
      <alignment horizontal="center"/>
    </xf>
    <xf numFmtId="1" fontId="78" fillId="0" borderId="2" xfId="0" applyNumberFormat="1" applyFont="1" applyFill="1" applyBorder="1" applyAlignment="1">
      <alignment horizontal="center" vertical="center" wrapText="1"/>
    </xf>
    <xf numFmtId="0" fontId="78" fillId="0" borderId="2" xfId="0" applyFont="1" applyFill="1" applyBorder="1" applyAlignment="1">
      <alignment horizontal="center" vertical="center" wrapText="1"/>
    </xf>
    <xf numFmtId="0" fontId="78" fillId="0" borderId="2" xfId="0" applyFont="1" applyFill="1" applyBorder="1" applyAlignment="1">
      <alignment horizontal="center" vertical="center"/>
    </xf>
    <xf numFmtId="1" fontId="78" fillId="0" borderId="2" xfId="0" applyNumberFormat="1" applyFont="1" applyFill="1" applyBorder="1" applyAlignment="1">
      <alignment horizontal="center" vertical="center"/>
    </xf>
    <xf numFmtId="0" fontId="30" fillId="0" borderId="2" xfId="0" applyFont="1" applyFill="1" applyBorder="1"/>
    <xf numFmtId="0" fontId="30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9" xfId="0" applyFont="1" applyBorder="1" applyAlignment="1">
      <alignment horizontal="left" vertical="center" wrapText="1"/>
    </xf>
    <xf numFmtId="0" fontId="4" fillId="0" borderId="2" xfId="9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 wrapText="1"/>
    </xf>
    <xf numFmtId="3" fontId="74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Border="1"/>
    <xf numFmtId="49" fontId="19" fillId="0" borderId="0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115" fillId="0" borderId="0" xfId="0" applyFont="1" applyAlignment="1">
      <alignment horizontal="center"/>
    </xf>
    <xf numFmtId="0" fontId="115" fillId="0" borderId="0" xfId="0" applyFont="1" applyAlignment="1">
      <alignment horizontal="center" vertical="center"/>
    </xf>
    <xf numFmtId="0" fontId="13" fillId="3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73" fillId="0" borderId="6" xfId="11" applyNumberFormat="1" applyFont="1" applyFill="1" applyBorder="1" applyAlignment="1">
      <alignment horizontal="left" vertical="center" wrapText="1"/>
    </xf>
    <xf numFmtId="0" fontId="75" fillId="0" borderId="6" xfId="9" applyFont="1" applyFill="1" applyBorder="1" applyAlignment="1">
      <alignment horizontal="center" vertical="center" wrapText="1"/>
    </xf>
    <xf numFmtId="0" fontId="73" fillId="0" borderId="6" xfId="11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115" fillId="0" borderId="0" xfId="0" applyFont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30" fillId="0" borderId="8" xfId="0" applyFont="1" applyFill="1" applyBorder="1" applyAlignment="1">
      <alignment horizontal="center" vertical="center" wrapText="1"/>
    </xf>
    <xf numFmtId="0" fontId="116" fillId="0" borderId="2" xfId="2" applyFont="1" applyBorder="1" applyAlignment="1">
      <alignment horizontal="left" vertical="center" wrapText="1"/>
    </xf>
    <xf numFmtId="0" fontId="0" fillId="0" borderId="8" xfId="0" applyBorder="1" applyAlignment="1">
      <alignment horizontal="right" vertical="center"/>
    </xf>
    <xf numFmtId="0" fontId="0" fillId="0" borderId="8" xfId="0" applyBorder="1" applyAlignment="1">
      <alignment vertical="center" wrapText="1"/>
    </xf>
    <xf numFmtId="0" fontId="0" fillId="0" borderId="2" xfId="0" applyBorder="1" applyAlignment="1"/>
    <xf numFmtId="0" fontId="20" fillId="0" borderId="2" xfId="11" applyNumberFormat="1" applyFont="1" applyFill="1" applyBorder="1" applyAlignment="1">
      <alignment horizontal="left" vertical="center" wrapText="1"/>
    </xf>
    <xf numFmtId="0" fontId="30" fillId="0" borderId="2" xfId="9" applyFont="1" applyBorder="1" applyAlignment="1">
      <alignment horizontal="center" vertical="center" wrapText="1"/>
    </xf>
    <xf numFmtId="49" fontId="116" fillId="0" borderId="0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left"/>
    </xf>
    <xf numFmtId="0" fontId="0" fillId="0" borderId="33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30" xfId="0" applyFont="1" applyFill="1" applyBorder="1" applyAlignment="1">
      <alignment horizontal="right"/>
    </xf>
    <xf numFmtId="0" fontId="0" fillId="0" borderId="32" xfId="0" applyFont="1" applyFill="1" applyBorder="1" applyAlignment="1">
      <alignment horizontal="right"/>
    </xf>
    <xf numFmtId="0" fontId="0" fillId="0" borderId="34" xfId="0" applyFont="1" applyFill="1" applyBorder="1" applyAlignment="1">
      <alignment horizontal="right"/>
    </xf>
    <xf numFmtId="0" fontId="10" fillId="0" borderId="0" xfId="0" applyFont="1" applyBorder="1" applyAlignment="1">
      <alignment vertical="center"/>
    </xf>
    <xf numFmtId="49" fontId="117" fillId="4" borderId="2" xfId="1" applyNumberFormat="1" applyFont="1" applyFill="1" applyBorder="1" applyAlignment="1">
      <alignment horizontal="center" vertical="center" wrapText="1"/>
    </xf>
    <xf numFmtId="0" fontId="52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117" fillId="4" borderId="6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15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4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0" fillId="8" borderId="2" xfId="0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30" fillId="0" borderId="39" xfId="0" applyFont="1" applyBorder="1" applyAlignment="1">
      <alignment vertical="center"/>
    </xf>
    <xf numFmtId="0" fontId="30" fillId="0" borderId="39" xfId="0" applyFont="1" applyBorder="1" applyAlignment="1">
      <alignment horizontal="center" vertical="center"/>
    </xf>
    <xf numFmtId="0" fontId="30" fillId="0" borderId="39" xfId="0" applyFont="1" applyBorder="1" applyAlignment="1"/>
    <xf numFmtId="164" fontId="4" fillId="0" borderId="39" xfId="0" applyNumberFormat="1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0" fontId="0" fillId="8" borderId="0" xfId="0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center"/>
    </xf>
    <xf numFmtId="0" fontId="78" fillId="0" borderId="2" xfId="0" applyFont="1" applyFill="1" applyBorder="1" applyAlignment="1">
      <alignment horizontal="center" vertical="center" wrapText="1"/>
    </xf>
    <xf numFmtId="0" fontId="78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/>
    </xf>
    <xf numFmtId="0" fontId="78" fillId="0" borderId="2" xfId="0" applyFont="1" applyFill="1" applyBorder="1" applyAlignment="1">
      <alignment horizontal="center" vertical="top"/>
    </xf>
    <xf numFmtId="0" fontId="30" fillId="0" borderId="0" xfId="0" applyFont="1" applyBorder="1" applyAlignment="1">
      <alignment horizontal="left" vertical="center" wrapText="1"/>
    </xf>
    <xf numFmtId="0" fontId="30" fillId="0" borderId="39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1" fontId="78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1" fontId="78" fillId="0" borderId="8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/>
    <xf numFmtId="0" fontId="78" fillId="0" borderId="8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118" fillId="0" borderId="0" xfId="0" applyFont="1" applyBorder="1" applyAlignment="1">
      <alignment horizontal="right" vertical="center" wrapText="1"/>
    </xf>
    <xf numFmtId="1" fontId="25" fillId="0" borderId="0" xfId="0" applyNumberFormat="1" applyFont="1" applyAlignment="1">
      <alignment horizontal="right" vertical="center"/>
    </xf>
    <xf numFmtId="1" fontId="25" fillId="0" borderId="0" xfId="0" applyNumberFormat="1" applyFont="1" applyAlignment="1">
      <alignment horizontal="right" vertical="top"/>
    </xf>
    <xf numFmtId="0" fontId="0" fillId="14" borderId="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30" fillId="8" borderId="2" xfId="0" applyFont="1" applyFill="1" applyBorder="1" applyAlignment="1">
      <alignment horizontal="left" vertical="center" wrapText="1"/>
    </xf>
    <xf numFmtId="0" fontId="0" fillId="0" borderId="0" xfId="0"/>
    <xf numFmtId="0" fontId="77" fillId="0" borderId="10" xfId="11" applyNumberFormat="1" applyFont="1" applyFill="1" applyBorder="1" applyAlignment="1">
      <alignment horizontal="left" vertical="center"/>
    </xf>
    <xf numFmtId="0" fontId="119" fillId="16" borderId="4" xfId="11" applyNumberFormat="1" applyFont="1" applyFill="1" applyBorder="1" applyAlignment="1">
      <alignment vertical="center" wrapText="1"/>
    </xf>
    <xf numFmtId="164" fontId="30" fillId="16" borderId="2" xfId="0" applyNumberFormat="1" applyFont="1" applyFill="1" applyBorder="1" applyAlignment="1">
      <alignment horizontal="center" vertical="center"/>
    </xf>
    <xf numFmtId="164" fontId="9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49" fontId="76" fillId="4" borderId="4" xfId="1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/>
    <xf numFmtId="3" fontId="27" fillId="0" borderId="0" xfId="0" applyNumberFormat="1" applyFont="1" applyFill="1" applyBorder="1" applyAlignment="1">
      <alignment horizontal="center" vertical="center" wrapText="1"/>
    </xf>
    <xf numFmtId="49" fontId="76" fillId="0" borderId="0" xfId="1" applyNumberFormat="1" applyFont="1" applyFill="1" applyBorder="1" applyAlignment="1">
      <alignment horizontal="center" vertical="center" wrapText="1"/>
    </xf>
    <xf numFmtId="3" fontId="78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170" fontId="0" fillId="0" borderId="0" xfId="0" applyNumberFormat="1" applyFill="1" applyBorder="1" applyAlignment="1">
      <alignment horizontal="right" vertical="top" wrapText="1"/>
    </xf>
    <xf numFmtId="3" fontId="87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0" fillId="0" borderId="0" xfId="0"/>
    <xf numFmtId="164" fontId="4" fillId="0" borderId="2" xfId="0" applyNumberFormat="1" applyFont="1" applyFill="1" applyBorder="1" applyAlignment="1">
      <alignment horizontal="center" vertical="center" wrapText="1"/>
    </xf>
    <xf numFmtId="0" fontId="68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66" fillId="0" borderId="0" xfId="0" applyFont="1" applyBorder="1" applyAlignment="1">
      <alignment horizontal="left" vertical="top" wrapText="1"/>
    </xf>
    <xf numFmtId="0" fontId="0" fillId="16" borderId="4" xfId="0" applyFill="1" applyBorder="1" applyAlignment="1">
      <alignment horizontal="left" vertical="center" wrapText="1"/>
    </xf>
    <xf numFmtId="0" fontId="0" fillId="16" borderId="9" xfId="0" applyFill="1" applyBorder="1" applyAlignment="1">
      <alignment horizontal="left" vertical="center" wrapText="1"/>
    </xf>
    <xf numFmtId="0" fontId="0" fillId="16" borderId="5" xfId="0" applyFill="1" applyBorder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40" xfId="0" applyBorder="1" applyAlignment="1">
      <alignment horizontal="righ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right" vertical="center" wrapText="1"/>
    </xf>
    <xf numFmtId="0" fontId="30" fillId="0" borderId="2" xfId="0" applyFont="1" applyFill="1" applyBorder="1" applyAlignment="1">
      <alignment horizontal="center"/>
    </xf>
    <xf numFmtId="0" fontId="30" fillId="0" borderId="8" xfId="0" applyFont="1" applyFill="1" applyBorder="1" applyAlignment="1">
      <alignment horizontal="center"/>
    </xf>
    <xf numFmtId="1" fontId="78" fillId="0" borderId="2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9" xfId="0" applyFont="1" applyBorder="1" applyAlignment="1">
      <alignment horizontal="left" vertical="center" wrapText="1"/>
    </xf>
    <xf numFmtId="0" fontId="30" fillId="0" borderId="37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30" fillId="0" borderId="1" xfId="0" applyFont="1" applyBorder="1" applyAlignment="1">
      <alignment horizontal="right" vertical="center" wrapText="1"/>
    </xf>
    <xf numFmtId="0" fontId="30" fillId="0" borderId="40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center"/>
    </xf>
    <xf numFmtId="0" fontId="0" fillId="0" borderId="39" xfId="0" applyBorder="1"/>
    <xf numFmtId="0" fontId="0" fillId="0" borderId="0" xfId="0"/>
    <xf numFmtId="0" fontId="30" fillId="0" borderId="1" xfId="0" applyFont="1" applyBorder="1" applyAlignment="1">
      <alignment horizontal="left" vertical="center" wrapText="1"/>
    </xf>
    <xf numFmtId="0" fontId="30" fillId="0" borderId="40" xfId="0" applyFont="1" applyBorder="1" applyAlignment="1">
      <alignment horizontal="center"/>
    </xf>
    <xf numFmtId="0" fontId="78" fillId="0" borderId="2" xfId="0" applyFont="1" applyFill="1" applyBorder="1" applyAlignment="1">
      <alignment horizontal="center" vertical="center" wrapText="1"/>
    </xf>
    <xf numFmtId="0" fontId="78" fillId="0" borderId="2" xfId="0" applyFont="1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8" fillId="0" borderId="6" xfId="0" applyFont="1" applyFill="1" applyBorder="1" applyAlignment="1">
      <alignment horizontal="center" vertical="center" wrapText="1"/>
    </xf>
    <xf numFmtId="0" fontId="78" fillId="0" borderId="10" xfId="0" applyFont="1" applyFill="1" applyBorder="1" applyAlignment="1">
      <alignment horizontal="center" vertical="center" wrapText="1"/>
    </xf>
    <xf numFmtId="0" fontId="78" fillId="0" borderId="8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left" vertical="center"/>
    </xf>
    <xf numFmtId="0" fontId="78" fillId="0" borderId="2" xfId="0" applyFont="1" applyFill="1" applyBorder="1" applyAlignment="1">
      <alignment horizontal="left" vertical="top"/>
    </xf>
    <xf numFmtId="0" fontId="30" fillId="0" borderId="6" xfId="0" applyFont="1" applyFill="1" applyBorder="1" applyAlignment="1">
      <alignment horizontal="left" vertical="top"/>
    </xf>
    <xf numFmtId="0" fontId="30" fillId="0" borderId="8" xfId="0" applyFont="1" applyFill="1" applyBorder="1" applyAlignment="1">
      <alignment horizontal="left" vertical="top"/>
    </xf>
    <xf numFmtId="0" fontId="30" fillId="0" borderId="2" xfId="0" applyFont="1" applyFill="1" applyBorder="1" applyAlignment="1">
      <alignment horizontal="center" vertical="top"/>
    </xf>
    <xf numFmtId="0" fontId="78" fillId="0" borderId="2" xfId="0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63" fillId="0" borderId="37" xfId="0" applyFont="1" applyBorder="1" applyAlignment="1">
      <alignment horizontal="left" vertical="center" wrapText="1"/>
    </xf>
    <xf numFmtId="0" fontId="63" fillId="0" borderId="21" xfId="0" applyFont="1" applyBorder="1" applyAlignment="1">
      <alignment horizontal="left" vertical="center" wrapText="1"/>
    </xf>
    <xf numFmtId="1" fontId="78" fillId="0" borderId="6" xfId="0" applyNumberFormat="1" applyFont="1" applyFill="1" applyBorder="1" applyAlignment="1">
      <alignment horizontal="center" vertical="center" wrapText="1"/>
    </xf>
    <xf numFmtId="1" fontId="78" fillId="0" borderId="8" xfId="0" applyNumberFormat="1" applyFont="1" applyFill="1" applyBorder="1" applyAlignment="1">
      <alignment horizontal="center" vertical="center" wrapText="1"/>
    </xf>
    <xf numFmtId="1" fontId="78" fillId="0" borderId="2" xfId="0" applyNumberFormat="1" applyFont="1" applyFill="1" applyBorder="1" applyAlignment="1">
      <alignment horizontal="center" vertical="center"/>
    </xf>
    <xf numFmtId="0" fontId="78" fillId="0" borderId="6" xfId="0" applyFont="1" applyFill="1" applyBorder="1" applyAlignment="1">
      <alignment horizontal="left" vertical="top"/>
    </xf>
    <xf numFmtId="0" fontId="78" fillId="0" borderId="10" xfId="0" applyFont="1" applyFill="1" applyBorder="1" applyAlignment="1">
      <alignment horizontal="left" vertical="top"/>
    </xf>
    <xf numFmtId="0" fontId="78" fillId="0" borderId="8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8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78" fillId="0" borderId="6" xfId="0" applyNumberFormat="1" applyFont="1" applyFill="1" applyBorder="1" applyAlignment="1">
      <alignment horizontal="center" vertical="top"/>
    </xf>
    <xf numFmtId="3" fontId="78" fillId="0" borderId="10" xfId="0" applyNumberFormat="1" applyFont="1" applyFill="1" applyBorder="1" applyAlignment="1">
      <alignment horizontal="center" vertical="top"/>
    </xf>
    <xf numFmtId="3" fontId="78" fillId="0" borderId="8" xfId="0" applyNumberFormat="1" applyFont="1" applyFill="1" applyBorder="1" applyAlignment="1">
      <alignment horizontal="center" vertical="top"/>
    </xf>
    <xf numFmtId="3" fontId="27" fillId="0" borderId="6" xfId="0" applyNumberFormat="1" applyFont="1" applyFill="1" applyBorder="1" applyAlignment="1">
      <alignment horizontal="center" vertical="center"/>
    </xf>
    <xf numFmtId="3" fontId="27" fillId="0" borderId="10" xfId="0" applyNumberFormat="1" applyFont="1" applyFill="1" applyBorder="1" applyAlignment="1">
      <alignment horizontal="center" vertical="center"/>
    </xf>
    <xf numFmtId="3" fontId="27" fillId="0" borderId="8" xfId="0" applyNumberFormat="1" applyFont="1" applyFill="1" applyBorder="1" applyAlignment="1">
      <alignment horizontal="center" vertical="center"/>
    </xf>
    <xf numFmtId="0" fontId="78" fillId="0" borderId="2" xfId="0" applyFont="1" applyFill="1" applyBorder="1" applyAlignment="1">
      <alignment horizontal="center" wrapText="1"/>
    </xf>
    <xf numFmtId="0" fontId="78" fillId="0" borderId="2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78" fillId="0" borderId="6" xfId="0" applyFont="1" applyFill="1" applyBorder="1" applyAlignment="1">
      <alignment horizontal="center" vertical="top"/>
    </xf>
    <xf numFmtId="0" fontId="78" fillId="0" borderId="10" xfId="0" applyFont="1" applyFill="1" applyBorder="1" applyAlignment="1">
      <alignment horizontal="center" vertical="top"/>
    </xf>
    <xf numFmtId="0" fontId="78" fillId="0" borderId="8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 wrapText="1"/>
    </xf>
    <xf numFmtId="1" fontId="78" fillId="0" borderId="6" xfId="0" applyNumberFormat="1" applyFont="1" applyFill="1" applyBorder="1" applyAlignment="1">
      <alignment horizontal="center" vertical="center"/>
    </xf>
    <xf numFmtId="1" fontId="78" fillId="0" borderId="8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66" fillId="0" borderId="0" xfId="0" applyFont="1" applyBorder="1" applyAlignment="1">
      <alignment horizontal="left" vertical="top" wrapText="1"/>
    </xf>
    <xf numFmtId="0" fontId="66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30" fillId="0" borderId="2" xfId="0" applyFont="1" applyFill="1" applyBorder="1"/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78" fillId="2" borderId="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wrapText="1"/>
    </xf>
    <xf numFmtId="0" fontId="78" fillId="0" borderId="6" xfId="0" applyFont="1" applyFill="1" applyBorder="1" applyAlignment="1">
      <alignment horizontal="center" vertical="top" wrapText="1"/>
    </xf>
    <xf numFmtId="0" fontId="78" fillId="2" borderId="2" xfId="0" applyFont="1" applyFill="1" applyBorder="1" applyAlignment="1">
      <alignment horizontal="center" vertical="center" wrapText="1"/>
    </xf>
    <xf numFmtId="0" fontId="78" fillId="0" borderId="0" xfId="0" applyFont="1" applyFill="1" applyBorder="1" applyAlignment="1">
      <alignment horizontal="center" vertical="center"/>
    </xf>
    <xf numFmtId="3" fontId="27" fillId="0" borderId="2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49" fontId="62" fillId="0" borderId="0" xfId="1" applyNumberFormat="1" applyFont="1" applyFill="1" applyBorder="1" applyAlignment="1">
      <alignment horizontal="center" vertical="center" wrapText="1"/>
    </xf>
    <xf numFmtId="0" fontId="66" fillId="0" borderId="0" xfId="0" applyFont="1" applyAlignment="1">
      <alignment horizontal="left" vertical="center" wrapText="1"/>
    </xf>
    <xf numFmtId="0" fontId="66" fillId="0" borderId="0" xfId="0" applyFont="1" applyBorder="1" applyAlignment="1">
      <alignment horizontal="left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78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66" fillId="0" borderId="0" xfId="0" applyFont="1" applyFill="1" applyBorder="1" applyAlignment="1">
      <alignment horizontal="left" vertical="top" wrapText="1"/>
    </xf>
    <xf numFmtId="0" fontId="30" fillId="0" borderId="39" xfId="0" applyFont="1" applyFill="1" applyBorder="1" applyAlignment="1">
      <alignment horizontal="left" vertical="center"/>
    </xf>
    <xf numFmtId="0" fontId="46" fillId="0" borderId="2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73" fillId="0" borderId="6" xfId="11" applyNumberFormat="1" applyFont="1" applyFill="1" applyBorder="1" applyAlignment="1">
      <alignment horizontal="center" vertical="center"/>
    </xf>
    <xf numFmtId="0" fontId="73" fillId="0" borderId="10" xfId="11" applyNumberFormat="1" applyFont="1" applyFill="1" applyBorder="1" applyAlignment="1">
      <alignment horizontal="center" vertical="center"/>
    </xf>
    <xf numFmtId="0" fontId="73" fillId="0" borderId="8" xfId="11" applyNumberFormat="1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2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42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43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9" fillId="0" borderId="3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8" borderId="6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7" fillId="0" borderId="0" xfId="0" applyFont="1" applyFill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4" fillId="0" borderId="6" xfId="9" applyFill="1" applyBorder="1" applyAlignment="1">
      <alignment horizontal="center" vertical="center"/>
    </xf>
    <xf numFmtId="0" fontId="0" fillId="0" borderId="10" xfId="0" applyBorder="1"/>
    <xf numFmtId="0" fontId="0" fillId="0" borderId="8" xfId="0" applyBorder="1"/>
    <xf numFmtId="0" fontId="5" fillId="2" borderId="6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0" borderId="6" xfId="9" applyBorder="1" applyAlignment="1">
      <alignment horizontal="center" vertical="center"/>
    </xf>
    <xf numFmtId="0" fontId="4" fillId="0" borderId="10" xfId="9" applyBorder="1" applyAlignment="1">
      <alignment horizontal="center" vertical="center"/>
    </xf>
    <xf numFmtId="0" fontId="4" fillId="0" borderId="8" xfId="9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4" fillId="0" borderId="10" xfId="9" applyFill="1" applyBorder="1" applyAlignment="1">
      <alignment horizontal="center" vertical="center"/>
    </xf>
    <xf numFmtId="0" fontId="4" fillId="0" borderId="8" xfId="9" applyFill="1" applyBorder="1" applyAlignment="1">
      <alignment horizontal="center" vertical="center"/>
    </xf>
    <xf numFmtId="0" fontId="4" fillId="0" borderId="2" xfId="9" applyFill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7" fillId="2" borderId="0" xfId="9" applyFont="1" applyFill="1" applyBorder="1" applyAlignment="1">
      <alignment horizontal="left" vertical="center" wrapText="1"/>
    </xf>
    <xf numFmtId="0" fontId="81" fillId="0" borderId="0" xfId="0" applyFont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22" fillId="0" borderId="3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52" fillId="0" borderId="42" xfId="0" applyFont="1" applyBorder="1" applyAlignment="1">
      <alignment horizontal="center" vertical="center"/>
    </xf>
    <xf numFmtId="0" fontId="52" fillId="0" borderId="39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40" xfId="0" applyBorder="1" applyAlignment="1">
      <alignment horizontal="right" vertical="top" wrapText="1"/>
    </xf>
    <xf numFmtId="0" fontId="0" fillId="0" borderId="8" xfId="0" applyBorder="1" applyAlignment="1">
      <alignment horizontal="right" vertical="top" wrapText="1"/>
    </xf>
    <xf numFmtId="0" fontId="7" fillId="2" borderId="39" xfId="9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2" borderId="9" xfId="9" applyFont="1" applyFill="1" applyBorder="1" applyAlignment="1">
      <alignment horizontal="center" vertical="center" wrapText="1"/>
    </xf>
    <xf numFmtId="0" fontId="88" fillId="11" borderId="3" xfId="0" applyFont="1" applyFill="1" applyBorder="1" applyAlignment="1">
      <alignment horizontal="center" vertical="center" wrapText="1"/>
    </xf>
    <xf numFmtId="0" fontId="88" fillId="11" borderId="1" xfId="0" applyFont="1" applyFill="1" applyBorder="1" applyAlignment="1">
      <alignment horizontal="center" vertical="center" wrapText="1"/>
    </xf>
    <xf numFmtId="49" fontId="76" fillId="4" borderId="0" xfId="1" applyNumberFormat="1" applyFont="1" applyFill="1" applyBorder="1" applyAlignment="1">
      <alignment horizontal="center" vertical="center" wrapText="1"/>
    </xf>
    <xf numFmtId="0" fontId="60" fillId="0" borderId="3" xfId="0" applyFont="1" applyBorder="1" applyAlignment="1">
      <alignment vertical="center" wrapText="1"/>
    </xf>
    <xf numFmtId="0" fontId="20" fillId="0" borderId="35" xfId="11" applyNumberFormat="1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</cellXfs>
  <cellStyles count="75">
    <cellStyle name="_ET_STYLE_NoName_00_" xfId="13"/>
    <cellStyle name="_ET_STYLE_NoName_00_ 2" xfId="14"/>
    <cellStyle name="Comma 2" xfId="15"/>
    <cellStyle name="Comma 2 2" xfId="16"/>
    <cellStyle name="Normal 2 2" xfId="17"/>
    <cellStyle name="Normal 2 2 2" xfId="18"/>
    <cellStyle name="Style 1" xfId="19"/>
    <cellStyle name="Style 1 2" xfId="20"/>
    <cellStyle name="Style 2" xfId="21"/>
    <cellStyle name="Style 2 2" xfId="22"/>
    <cellStyle name="Гиперссылка 2" xfId="23"/>
    <cellStyle name="Гиперссылка 3" xfId="24"/>
    <cellStyle name="Гиперссылка 4" xfId="25"/>
    <cellStyle name="Денежный" xfId="12" builtinId="4"/>
    <cellStyle name="Денежный 2" xfId="26"/>
    <cellStyle name="Денежный 2 2" xfId="27"/>
    <cellStyle name="Обычный" xfId="0" builtinId="0"/>
    <cellStyle name="Обычный 10" xfId="28"/>
    <cellStyle name="Обычный 2" xfId="2"/>
    <cellStyle name="Обычный 2 2" xfId="1"/>
    <cellStyle name="Обычный 2 3" xfId="3"/>
    <cellStyle name="Обычный 2 4" xfId="4"/>
    <cellStyle name="Обычный 2 5" xfId="29"/>
    <cellStyle name="Обычный 2 6" xfId="30"/>
    <cellStyle name="Обычный 23" xfId="31"/>
    <cellStyle name="Обычный 3" xfId="5"/>
    <cellStyle name="Обычный 3 2" xfId="32"/>
    <cellStyle name="Обычный 3 3" xfId="33"/>
    <cellStyle name="Обычный 4" xfId="6"/>
    <cellStyle name="Обычный 4 2" xfId="7"/>
    <cellStyle name="Обычный 5" xfId="8"/>
    <cellStyle name="Обычный 6" xfId="9"/>
    <cellStyle name="Обычный 7" xfId="34"/>
    <cellStyle name="Обычный 7 2" xfId="35"/>
    <cellStyle name="Обычный 8" xfId="36"/>
    <cellStyle name="Обычный 9" xfId="37"/>
    <cellStyle name="Обычный_Расчет" xfId="11"/>
    <cellStyle name="Процентный 2" xfId="10"/>
    <cellStyle name="千位分隔 2" xfId="38"/>
    <cellStyle name="千位分隔 2 2" xfId="39"/>
    <cellStyle name="千位分隔 3" xfId="40"/>
    <cellStyle name="千位分隔 3 2" xfId="41"/>
    <cellStyle name="常规 11" xfId="42"/>
    <cellStyle name="常规 11 2" xfId="43"/>
    <cellStyle name="常规 2" xfId="44"/>
    <cellStyle name="常规 2 2" xfId="45"/>
    <cellStyle name="常规 2 2 2" xfId="46"/>
    <cellStyle name="常规 2 2 2 2" xfId="47"/>
    <cellStyle name="常规 2 2 3" xfId="48"/>
    <cellStyle name="常规 2 3" xfId="49"/>
    <cellStyle name="常规 2 4" xfId="50"/>
    <cellStyle name="常规 22" xfId="51"/>
    <cellStyle name="常规 22 7" xfId="52"/>
    <cellStyle name="常规 3" xfId="53"/>
    <cellStyle name="常规 3 2" xfId="54"/>
    <cellStyle name="常规 3 2 2" xfId="55"/>
    <cellStyle name="常规 3 3" xfId="56"/>
    <cellStyle name="常规 4" xfId="57"/>
    <cellStyle name="常规 4 2" xfId="58"/>
    <cellStyle name="常规 4 4" xfId="59"/>
    <cellStyle name="常规 5" xfId="60"/>
    <cellStyle name="常规 5 2" xfId="61"/>
    <cellStyle name="常规 6" xfId="62"/>
    <cellStyle name="常规 6 2" xfId="63"/>
    <cellStyle name="常规 7" xfId="64"/>
    <cellStyle name="常规 7 2" xfId="65"/>
    <cellStyle name="常规 8" xfId="66"/>
    <cellStyle name="常规_Sheet1" xfId="67"/>
    <cellStyle name="普通_laroux" xfId="68"/>
    <cellStyle name="標準_Answer Spec. Guide 12_~ME0003A" xfId="69"/>
    <cellStyle name="百分比 2" xfId="70"/>
    <cellStyle name="百分比 2 2" xfId="71"/>
    <cellStyle name="百分比 3" xfId="72"/>
    <cellStyle name="百分比 3 2" xfId="73"/>
    <cellStyle name="超链接 2" xfId="74"/>
  </cellStyles>
  <dxfs count="0"/>
  <tableStyles count="0" defaultTableStyle="TableStyleMedium9" defaultPivotStyle="PivotStyleLight16"/>
  <colors>
    <mruColors>
      <color rgb="FFFFFF99"/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pn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97" Type="http://schemas.openxmlformats.org/officeDocument/2006/relationships/image" Target="../media/image97.jpeg"/><Relationship Id="rId7" Type="http://schemas.openxmlformats.org/officeDocument/2006/relationships/image" Target="../media/image7.pn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pn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8.jpeg"/><Relationship Id="rId13" Type="http://schemas.openxmlformats.org/officeDocument/2006/relationships/image" Target="../media/image212.jpeg"/><Relationship Id="rId18" Type="http://schemas.openxmlformats.org/officeDocument/2006/relationships/image" Target="../media/image216.jpeg"/><Relationship Id="rId26" Type="http://schemas.openxmlformats.org/officeDocument/2006/relationships/image" Target="../media/image104.jpeg"/><Relationship Id="rId39" Type="http://schemas.openxmlformats.org/officeDocument/2006/relationships/image" Target="../media/image108.jpeg"/><Relationship Id="rId3" Type="http://schemas.openxmlformats.org/officeDocument/2006/relationships/image" Target="../media/image205.png"/><Relationship Id="rId21" Type="http://schemas.openxmlformats.org/officeDocument/2006/relationships/image" Target="../media/image219.jpeg"/><Relationship Id="rId34" Type="http://schemas.openxmlformats.org/officeDocument/2006/relationships/image" Target="../media/image79.jpeg"/><Relationship Id="rId7" Type="http://schemas.openxmlformats.org/officeDocument/2006/relationships/image" Target="../media/image81.jpeg"/><Relationship Id="rId12" Type="http://schemas.openxmlformats.org/officeDocument/2006/relationships/image" Target="../media/image30.jpeg"/><Relationship Id="rId17" Type="http://schemas.openxmlformats.org/officeDocument/2006/relationships/image" Target="../media/image215.jpeg"/><Relationship Id="rId25" Type="http://schemas.openxmlformats.org/officeDocument/2006/relationships/image" Target="../media/image43.jpeg"/><Relationship Id="rId33" Type="http://schemas.openxmlformats.org/officeDocument/2006/relationships/image" Target="../media/image78.jpeg"/><Relationship Id="rId38" Type="http://schemas.openxmlformats.org/officeDocument/2006/relationships/image" Target="../media/image225.jpeg"/><Relationship Id="rId2" Type="http://schemas.openxmlformats.org/officeDocument/2006/relationships/image" Target="../media/image204.png"/><Relationship Id="rId16" Type="http://schemas.openxmlformats.org/officeDocument/2006/relationships/image" Target="../media/image214.jpeg"/><Relationship Id="rId20" Type="http://schemas.openxmlformats.org/officeDocument/2006/relationships/image" Target="../media/image218.jpeg"/><Relationship Id="rId29" Type="http://schemas.openxmlformats.org/officeDocument/2006/relationships/image" Target="../media/image220.jpeg"/><Relationship Id="rId1" Type="http://schemas.openxmlformats.org/officeDocument/2006/relationships/image" Target="../media/image5.png"/><Relationship Id="rId6" Type="http://schemas.openxmlformats.org/officeDocument/2006/relationships/image" Target="../media/image82.jpeg"/><Relationship Id="rId11" Type="http://schemas.openxmlformats.org/officeDocument/2006/relationships/image" Target="../media/image211.jpeg"/><Relationship Id="rId24" Type="http://schemas.openxmlformats.org/officeDocument/2006/relationships/image" Target="../media/image42.jpeg"/><Relationship Id="rId32" Type="http://schemas.openxmlformats.org/officeDocument/2006/relationships/image" Target="../media/image223.jpeg"/><Relationship Id="rId37" Type="http://schemas.openxmlformats.org/officeDocument/2006/relationships/image" Target="../media/image224.jpeg"/><Relationship Id="rId40" Type="http://schemas.openxmlformats.org/officeDocument/2006/relationships/image" Target="../media/image109.jpeg"/><Relationship Id="rId5" Type="http://schemas.openxmlformats.org/officeDocument/2006/relationships/image" Target="../media/image207.jpeg"/><Relationship Id="rId15" Type="http://schemas.openxmlformats.org/officeDocument/2006/relationships/image" Target="../media/image213.jpeg"/><Relationship Id="rId23" Type="http://schemas.openxmlformats.org/officeDocument/2006/relationships/image" Target="../media/image41.jpeg"/><Relationship Id="rId28" Type="http://schemas.openxmlformats.org/officeDocument/2006/relationships/image" Target="../media/image105.jpeg"/><Relationship Id="rId36" Type="http://schemas.openxmlformats.org/officeDocument/2006/relationships/image" Target="../media/image107.png"/><Relationship Id="rId10" Type="http://schemas.openxmlformats.org/officeDocument/2006/relationships/image" Target="../media/image210.jpeg"/><Relationship Id="rId19" Type="http://schemas.openxmlformats.org/officeDocument/2006/relationships/image" Target="../media/image217.jpeg"/><Relationship Id="rId31" Type="http://schemas.openxmlformats.org/officeDocument/2006/relationships/image" Target="../media/image222.jpeg"/><Relationship Id="rId4" Type="http://schemas.openxmlformats.org/officeDocument/2006/relationships/image" Target="../media/image206.png"/><Relationship Id="rId9" Type="http://schemas.openxmlformats.org/officeDocument/2006/relationships/image" Target="../media/image209.jpeg"/><Relationship Id="rId14" Type="http://schemas.openxmlformats.org/officeDocument/2006/relationships/image" Target="../media/image86.jpeg"/><Relationship Id="rId22" Type="http://schemas.openxmlformats.org/officeDocument/2006/relationships/image" Target="../media/image40.png"/><Relationship Id="rId27" Type="http://schemas.openxmlformats.org/officeDocument/2006/relationships/image" Target="../media/image106.jpeg"/><Relationship Id="rId30" Type="http://schemas.openxmlformats.org/officeDocument/2006/relationships/image" Target="../media/image221.jpeg"/><Relationship Id="rId35" Type="http://schemas.openxmlformats.org/officeDocument/2006/relationships/image" Target="../media/image80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43.jpeg"/><Relationship Id="rId18" Type="http://schemas.openxmlformats.org/officeDocument/2006/relationships/image" Target="../media/image235.png"/><Relationship Id="rId3" Type="http://schemas.openxmlformats.org/officeDocument/2006/relationships/image" Target="../media/image228.jpeg"/><Relationship Id="rId21" Type="http://schemas.openxmlformats.org/officeDocument/2006/relationships/image" Target="../media/image84.jpeg"/><Relationship Id="rId7" Type="http://schemas.openxmlformats.org/officeDocument/2006/relationships/image" Target="../media/image232.jpeg"/><Relationship Id="rId12" Type="http://schemas.openxmlformats.org/officeDocument/2006/relationships/image" Target="../media/image42.jpeg"/><Relationship Id="rId17" Type="http://schemas.openxmlformats.org/officeDocument/2006/relationships/image" Target="../media/image234.png"/><Relationship Id="rId25" Type="http://schemas.openxmlformats.org/officeDocument/2006/relationships/image" Target="../media/image109.jpeg"/><Relationship Id="rId2" Type="http://schemas.openxmlformats.org/officeDocument/2006/relationships/image" Target="../media/image227.jpeg"/><Relationship Id="rId16" Type="http://schemas.openxmlformats.org/officeDocument/2006/relationships/image" Target="../media/image105.jpeg"/><Relationship Id="rId20" Type="http://schemas.openxmlformats.org/officeDocument/2006/relationships/image" Target="../media/image83.jpeg"/><Relationship Id="rId1" Type="http://schemas.openxmlformats.org/officeDocument/2006/relationships/image" Target="../media/image226.jpeg"/><Relationship Id="rId6" Type="http://schemas.openxmlformats.org/officeDocument/2006/relationships/image" Target="../media/image231.jpeg"/><Relationship Id="rId11" Type="http://schemas.openxmlformats.org/officeDocument/2006/relationships/image" Target="../media/image41.jpeg"/><Relationship Id="rId24" Type="http://schemas.openxmlformats.org/officeDocument/2006/relationships/image" Target="../media/image108.jpeg"/><Relationship Id="rId5" Type="http://schemas.openxmlformats.org/officeDocument/2006/relationships/image" Target="../media/image230.png"/><Relationship Id="rId15" Type="http://schemas.openxmlformats.org/officeDocument/2006/relationships/image" Target="../media/image106.jpeg"/><Relationship Id="rId23" Type="http://schemas.openxmlformats.org/officeDocument/2006/relationships/image" Target="../media/image107.png"/><Relationship Id="rId10" Type="http://schemas.openxmlformats.org/officeDocument/2006/relationships/image" Target="../media/image40.png"/><Relationship Id="rId19" Type="http://schemas.openxmlformats.org/officeDocument/2006/relationships/image" Target="../media/image236.png"/><Relationship Id="rId4" Type="http://schemas.openxmlformats.org/officeDocument/2006/relationships/image" Target="../media/image229.jpeg"/><Relationship Id="rId9" Type="http://schemas.openxmlformats.org/officeDocument/2006/relationships/image" Target="../media/image233.emf"/><Relationship Id="rId14" Type="http://schemas.openxmlformats.org/officeDocument/2006/relationships/image" Target="../media/image104.jpeg"/><Relationship Id="rId22" Type="http://schemas.openxmlformats.org/officeDocument/2006/relationships/image" Target="../media/image8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7.png"/><Relationship Id="rId3" Type="http://schemas.openxmlformats.org/officeDocument/2006/relationships/image" Target="../media/image40.png"/><Relationship Id="rId7" Type="http://schemas.openxmlformats.org/officeDocument/2006/relationships/image" Target="../media/image105.jpeg"/><Relationship Id="rId12" Type="http://schemas.openxmlformats.org/officeDocument/2006/relationships/image" Target="../media/image106.jpeg"/><Relationship Id="rId2" Type="http://schemas.openxmlformats.org/officeDocument/2006/relationships/image" Target="../media/image33.jpeg"/><Relationship Id="rId1" Type="http://schemas.openxmlformats.org/officeDocument/2006/relationships/image" Target="../media/image5.png"/><Relationship Id="rId6" Type="http://schemas.openxmlformats.org/officeDocument/2006/relationships/image" Target="../media/image104.jpeg"/><Relationship Id="rId11" Type="http://schemas.openxmlformats.org/officeDocument/2006/relationships/image" Target="../media/image43.jpeg"/><Relationship Id="rId5" Type="http://schemas.openxmlformats.org/officeDocument/2006/relationships/image" Target="../media/image42.jpeg"/><Relationship Id="rId10" Type="http://schemas.openxmlformats.org/officeDocument/2006/relationships/image" Target="../media/image109.jpeg"/><Relationship Id="rId4" Type="http://schemas.openxmlformats.org/officeDocument/2006/relationships/image" Target="../media/image41.jpeg"/><Relationship Id="rId9" Type="http://schemas.openxmlformats.org/officeDocument/2006/relationships/image" Target="../media/image108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0.jpeg"/><Relationship Id="rId13" Type="http://schemas.openxmlformats.org/officeDocument/2006/relationships/image" Target="../media/image55.png"/><Relationship Id="rId18" Type="http://schemas.openxmlformats.org/officeDocument/2006/relationships/image" Target="../media/image243.jpeg"/><Relationship Id="rId26" Type="http://schemas.openxmlformats.org/officeDocument/2006/relationships/image" Target="../media/image76.png"/><Relationship Id="rId39" Type="http://schemas.openxmlformats.org/officeDocument/2006/relationships/image" Target="../media/image251.emf"/><Relationship Id="rId3" Type="http://schemas.openxmlformats.org/officeDocument/2006/relationships/image" Target="../media/image74.png"/><Relationship Id="rId21" Type="http://schemas.openxmlformats.org/officeDocument/2006/relationships/image" Target="../media/image57.jpeg"/><Relationship Id="rId34" Type="http://schemas.openxmlformats.org/officeDocument/2006/relationships/image" Target="../media/image107.png"/><Relationship Id="rId42" Type="http://schemas.openxmlformats.org/officeDocument/2006/relationships/image" Target="../media/image253.png"/><Relationship Id="rId7" Type="http://schemas.openxmlformats.org/officeDocument/2006/relationships/image" Target="../media/image58.jpeg"/><Relationship Id="rId12" Type="http://schemas.openxmlformats.org/officeDocument/2006/relationships/image" Target="../media/image6.png"/><Relationship Id="rId17" Type="http://schemas.openxmlformats.org/officeDocument/2006/relationships/image" Target="../media/image72.jpeg"/><Relationship Id="rId25" Type="http://schemas.openxmlformats.org/officeDocument/2006/relationships/image" Target="../media/image247.jpeg"/><Relationship Id="rId33" Type="http://schemas.openxmlformats.org/officeDocument/2006/relationships/image" Target="../media/image105.jpeg"/><Relationship Id="rId38" Type="http://schemas.openxmlformats.org/officeDocument/2006/relationships/image" Target="../media/image250.emf"/><Relationship Id="rId2" Type="http://schemas.openxmlformats.org/officeDocument/2006/relationships/image" Target="../media/image77.png"/><Relationship Id="rId16" Type="http://schemas.openxmlformats.org/officeDocument/2006/relationships/image" Target="../media/image47.png"/><Relationship Id="rId20" Type="http://schemas.openxmlformats.org/officeDocument/2006/relationships/image" Target="../media/image245.jpeg"/><Relationship Id="rId29" Type="http://schemas.openxmlformats.org/officeDocument/2006/relationships/image" Target="../media/image40.png"/><Relationship Id="rId41" Type="http://schemas.openxmlformats.org/officeDocument/2006/relationships/image" Target="../media/image98.jpeg"/><Relationship Id="rId1" Type="http://schemas.openxmlformats.org/officeDocument/2006/relationships/image" Target="../media/image5.png"/><Relationship Id="rId6" Type="http://schemas.openxmlformats.org/officeDocument/2006/relationships/image" Target="../media/image239.jpeg"/><Relationship Id="rId11" Type="http://schemas.openxmlformats.org/officeDocument/2006/relationships/image" Target="../media/image73.png"/><Relationship Id="rId24" Type="http://schemas.openxmlformats.org/officeDocument/2006/relationships/image" Target="../media/image75.png"/><Relationship Id="rId32" Type="http://schemas.openxmlformats.org/officeDocument/2006/relationships/image" Target="../media/image104.jpeg"/><Relationship Id="rId37" Type="http://schemas.openxmlformats.org/officeDocument/2006/relationships/image" Target="../media/image249.png"/><Relationship Id="rId40" Type="http://schemas.openxmlformats.org/officeDocument/2006/relationships/image" Target="../media/image252.emf"/><Relationship Id="rId5" Type="http://schemas.openxmlformats.org/officeDocument/2006/relationships/image" Target="../media/image238.jpeg"/><Relationship Id="rId15" Type="http://schemas.openxmlformats.org/officeDocument/2006/relationships/image" Target="../media/image242.png"/><Relationship Id="rId23" Type="http://schemas.openxmlformats.org/officeDocument/2006/relationships/image" Target="../media/image246.jpeg"/><Relationship Id="rId28" Type="http://schemas.openxmlformats.org/officeDocument/2006/relationships/image" Target="../media/image54.jpeg"/><Relationship Id="rId36" Type="http://schemas.openxmlformats.org/officeDocument/2006/relationships/image" Target="../media/image109.jpeg"/><Relationship Id="rId10" Type="http://schemas.openxmlformats.org/officeDocument/2006/relationships/image" Target="../media/image241.jpeg"/><Relationship Id="rId19" Type="http://schemas.openxmlformats.org/officeDocument/2006/relationships/image" Target="../media/image244.jpeg"/><Relationship Id="rId31" Type="http://schemas.openxmlformats.org/officeDocument/2006/relationships/image" Target="../media/image42.jpeg"/><Relationship Id="rId4" Type="http://schemas.openxmlformats.org/officeDocument/2006/relationships/image" Target="../media/image237.png"/><Relationship Id="rId9" Type="http://schemas.openxmlformats.org/officeDocument/2006/relationships/image" Target="../media/image56.jpeg"/><Relationship Id="rId14" Type="http://schemas.openxmlformats.org/officeDocument/2006/relationships/image" Target="../media/image34.png"/><Relationship Id="rId22" Type="http://schemas.openxmlformats.org/officeDocument/2006/relationships/image" Target="../media/image50.png"/><Relationship Id="rId27" Type="http://schemas.openxmlformats.org/officeDocument/2006/relationships/image" Target="../media/image248.jpeg"/><Relationship Id="rId30" Type="http://schemas.openxmlformats.org/officeDocument/2006/relationships/image" Target="../media/image41.jpeg"/><Relationship Id="rId35" Type="http://schemas.openxmlformats.org/officeDocument/2006/relationships/image" Target="../media/image108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9.png"/><Relationship Id="rId13" Type="http://schemas.openxmlformats.org/officeDocument/2006/relationships/image" Target="../media/image264.png"/><Relationship Id="rId18" Type="http://schemas.openxmlformats.org/officeDocument/2006/relationships/image" Target="../media/image269.png"/><Relationship Id="rId26" Type="http://schemas.openxmlformats.org/officeDocument/2006/relationships/image" Target="../media/image277.png"/><Relationship Id="rId39" Type="http://schemas.openxmlformats.org/officeDocument/2006/relationships/image" Target="../media/image55.png"/><Relationship Id="rId3" Type="http://schemas.openxmlformats.org/officeDocument/2006/relationships/image" Target="../media/image254.png"/><Relationship Id="rId21" Type="http://schemas.openxmlformats.org/officeDocument/2006/relationships/image" Target="../media/image272.png"/><Relationship Id="rId34" Type="http://schemas.openxmlformats.org/officeDocument/2006/relationships/image" Target="../media/image74.png"/><Relationship Id="rId7" Type="http://schemas.openxmlformats.org/officeDocument/2006/relationships/image" Target="../media/image258.png"/><Relationship Id="rId12" Type="http://schemas.openxmlformats.org/officeDocument/2006/relationships/image" Target="../media/image263.png"/><Relationship Id="rId17" Type="http://schemas.openxmlformats.org/officeDocument/2006/relationships/image" Target="../media/image268.png"/><Relationship Id="rId25" Type="http://schemas.openxmlformats.org/officeDocument/2006/relationships/image" Target="../media/image276.png"/><Relationship Id="rId33" Type="http://schemas.openxmlformats.org/officeDocument/2006/relationships/image" Target="../media/image77.png"/><Relationship Id="rId38" Type="http://schemas.openxmlformats.org/officeDocument/2006/relationships/image" Target="../media/image6.png"/><Relationship Id="rId2" Type="http://schemas.openxmlformats.org/officeDocument/2006/relationships/image" Target="../media/image237.png"/><Relationship Id="rId16" Type="http://schemas.openxmlformats.org/officeDocument/2006/relationships/image" Target="../media/image267.png"/><Relationship Id="rId20" Type="http://schemas.openxmlformats.org/officeDocument/2006/relationships/image" Target="../media/image271.png"/><Relationship Id="rId29" Type="http://schemas.openxmlformats.org/officeDocument/2006/relationships/image" Target="../media/image280.png"/><Relationship Id="rId1" Type="http://schemas.openxmlformats.org/officeDocument/2006/relationships/image" Target="../media/image5.png"/><Relationship Id="rId6" Type="http://schemas.openxmlformats.org/officeDocument/2006/relationships/image" Target="../media/image257.png"/><Relationship Id="rId11" Type="http://schemas.openxmlformats.org/officeDocument/2006/relationships/image" Target="../media/image262.png"/><Relationship Id="rId24" Type="http://schemas.openxmlformats.org/officeDocument/2006/relationships/image" Target="../media/image275.png"/><Relationship Id="rId32" Type="http://schemas.openxmlformats.org/officeDocument/2006/relationships/image" Target="../media/image283.png"/><Relationship Id="rId37" Type="http://schemas.openxmlformats.org/officeDocument/2006/relationships/image" Target="../media/image286.png"/><Relationship Id="rId5" Type="http://schemas.openxmlformats.org/officeDocument/2006/relationships/image" Target="../media/image256.png"/><Relationship Id="rId15" Type="http://schemas.openxmlformats.org/officeDocument/2006/relationships/image" Target="../media/image266.png"/><Relationship Id="rId23" Type="http://schemas.openxmlformats.org/officeDocument/2006/relationships/image" Target="../media/image274.png"/><Relationship Id="rId28" Type="http://schemas.openxmlformats.org/officeDocument/2006/relationships/image" Target="../media/image279.png"/><Relationship Id="rId36" Type="http://schemas.openxmlformats.org/officeDocument/2006/relationships/image" Target="../media/image285.emf"/><Relationship Id="rId10" Type="http://schemas.openxmlformats.org/officeDocument/2006/relationships/image" Target="../media/image261.png"/><Relationship Id="rId19" Type="http://schemas.openxmlformats.org/officeDocument/2006/relationships/image" Target="../media/image270.png"/><Relationship Id="rId31" Type="http://schemas.openxmlformats.org/officeDocument/2006/relationships/image" Target="../media/image282.png"/><Relationship Id="rId4" Type="http://schemas.openxmlformats.org/officeDocument/2006/relationships/image" Target="../media/image255.png"/><Relationship Id="rId9" Type="http://schemas.openxmlformats.org/officeDocument/2006/relationships/image" Target="../media/image260.png"/><Relationship Id="rId14" Type="http://schemas.openxmlformats.org/officeDocument/2006/relationships/image" Target="../media/image265.png"/><Relationship Id="rId22" Type="http://schemas.openxmlformats.org/officeDocument/2006/relationships/image" Target="../media/image273.png"/><Relationship Id="rId27" Type="http://schemas.openxmlformats.org/officeDocument/2006/relationships/image" Target="../media/image278.png"/><Relationship Id="rId30" Type="http://schemas.openxmlformats.org/officeDocument/2006/relationships/image" Target="../media/image281.png"/><Relationship Id="rId35" Type="http://schemas.openxmlformats.org/officeDocument/2006/relationships/image" Target="../media/image284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9.png"/><Relationship Id="rId13" Type="http://schemas.openxmlformats.org/officeDocument/2006/relationships/image" Target="../media/image274.png"/><Relationship Id="rId18" Type="http://schemas.openxmlformats.org/officeDocument/2006/relationships/image" Target="../media/image286.png"/><Relationship Id="rId3" Type="http://schemas.openxmlformats.org/officeDocument/2006/relationships/image" Target="../media/image264.png"/><Relationship Id="rId7" Type="http://schemas.openxmlformats.org/officeDocument/2006/relationships/image" Target="../media/image268.png"/><Relationship Id="rId12" Type="http://schemas.openxmlformats.org/officeDocument/2006/relationships/image" Target="../media/image273.png"/><Relationship Id="rId17" Type="http://schemas.openxmlformats.org/officeDocument/2006/relationships/image" Target="../media/image237.png"/><Relationship Id="rId2" Type="http://schemas.openxmlformats.org/officeDocument/2006/relationships/image" Target="../media/image263.png"/><Relationship Id="rId16" Type="http://schemas.openxmlformats.org/officeDocument/2006/relationships/image" Target="../media/image277.png"/><Relationship Id="rId1" Type="http://schemas.openxmlformats.org/officeDocument/2006/relationships/image" Target="../media/image5.png"/><Relationship Id="rId6" Type="http://schemas.openxmlformats.org/officeDocument/2006/relationships/image" Target="../media/image267.png"/><Relationship Id="rId11" Type="http://schemas.openxmlformats.org/officeDocument/2006/relationships/image" Target="../media/image272.png"/><Relationship Id="rId5" Type="http://schemas.openxmlformats.org/officeDocument/2006/relationships/image" Target="../media/image266.png"/><Relationship Id="rId15" Type="http://schemas.openxmlformats.org/officeDocument/2006/relationships/image" Target="../media/image276.png"/><Relationship Id="rId10" Type="http://schemas.openxmlformats.org/officeDocument/2006/relationships/image" Target="../media/image271.png"/><Relationship Id="rId4" Type="http://schemas.openxmlformats.org/officeDocument/2006/relationships/image" Target="../media/image265.png"/><Relationship Id="rId9" Type="http://schemas.openxmlformats.org/officeDocument/2006/relationships/image" Target="../media/image270.png"/><Relationship Id="rId14" Type="http://schemas.openxmlformats.org/officeDocument/2006/relationships/image" Target="../media/image27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png"/><Relationship Id="rId13" Type="http://schemas.openxmlformats.org/officeDocument/2006/relationships/image" Target="../media/image105.jpeg"/><Relationship Id="rId18" Type="http://schemas.openxmlformats.org/officeDocument/2006/relationships/image" Target="../media/image109.jpeg"/><Relationship Id="rId3" Type="http://schemas.openxmlformats.org/officeDocument/2006/relationships/image" Target="../media/image100.jpeg"/><Relationship Id="rId7" Type="http://schemas.openxmlformats.org/officeDocument/2006/relationships/image" Target="../media/image102.png"/><Relationship Id="rId12" Type="http://schemas.openxmlformats.org/officeDocument/2006/relationships/image" Target="../media/image104.jpeg"/><Relationship Id="rId17" Type="http://schemas.openxmlformats.org/officeDocument/2006/relationships/image" Target="../media/image108.jpeg"/><Relationship Id="rId2" Type="http://schemas.openxmlformats.org/officeDocument/2006/relationships/image" Target="../media/image99.jpeg"/><Relationship Id="rId16" Type="http://schemas.openxmlformats.org/officeDocument/2006/relationships/image" Target="../media/image107.png"/><Relationship Id="rId1" Type="http://schemas.openxmlformats.org/officeDocument/2006/relationships/image" Target="../media/image62.jpeg"/><Relationship Id="rId6" Type="http://schemas.openxmlformats.org/officeDocument/2006/relationships/image" Target="../media/image5.png"/><Relationship Id="rId11" Type="http://schemas.openxmlformats.org/officeDocument/2006/relationships/image" Target="../media/image42.jpeg"/><Relationship Id="rId5" Type="http://schemas.openxmlformats.org/officeDocument/2006/relationships/image" Target="../media/image101.jpeg"/><Relationship Id="rId15" Type="http://schemas.openxmlformats.org/officeDocument/2006/relationships/image" Target="../media/image106.jpeg"/><Relationship Id="rId10" Type="http://schemas.openxmlformats.org/officeDocument/2006/relationships/image" Target="../media/image41.jpeg"/><Relationship Id="rId4" Type="http://schemas.openxmlformats.org/officeDocument/2006/relationships/image" Target="../media/image61.jpeg"/><Relationship Id="rId9" Type="http://schemas.openxmlformats.org/officeDocument/2006/relationships/image" Target="../media/image40.png"/><Relationship Id="rId14" Type="http://schemas.openxmlformats.org/officeDocument/2006/relationships/image" Target="../media/image4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7.jpeg"/><Relationship Id="rId13" Type="http://schemas.openxmlformats.org/officeDocument/2006/relationships/image" Target="../media/image121.png"/><Relationship Id="rId18" Type="http://schemas.openxmlformats.org/officeDocument/2006/relationships/image" Target="../media/image125.jpeg"/><Relationship Id="rId26" Type="http://schemas.openxmlformats.org/officeDocument/2006/relationships/image" Target="../media/image129.jpeg"/><Relationship Id="rId3" Type="http://schemas.openxmlformats.org/officeDocument/2006/relationships/image" Target="../media/image112.jpeg"/><Relationship Id="rId21" Type="http://schemas.openxmlformats.org/officeDocument/2006/relationships/image" Target="../media/image128.jpeg"/><Relationship Id="rId34" Type="http://schemas.openxmlformats.org/officeDocument/2006/relationships/image" Target="../media/image109.jpeg"/><Relationship Id="rId7" Type="http://schemas.openxmlformats.org/officeDocument/2006/relationships/image" Target="../media/image116.jpeg"/><Relationship Id="rId12" Type="http://schemas.openxmlformats.org/officeDocument/2006/relationships/image" Target="../media/image120.png"/><Relationship Id="rId17" Type="http://schemas.openxmlformats.org/officeDocument/2006/relationships/image" Target="../media/image124.png"/><Relationship Id="rId25" Type="http://schemas.openxmlformats.org/officeDocument/2006/relationships/image" Target="../media/image43.jpeg"/><Relationship Id="rId33" Type="http://schemas.openxmlformats.org/officeDocument/2006/relationships/image" Target="../media/image108.jpeg"/><Relationship Id="rId2" Type="http://schemas.openxmlformats.org/officeDocument/2006/relationships/image" Target="../media/image111.jpeg"/><Relationship Id="rId16" Type="http://schemas.openxmlformats.org/officeDocument/2006/relationships/image" Target="../media/image5.png"/><Relationship Id="rId20" Type="http://schemas.openxmlformats.org/officeDocument/2006/relationships/image" Target="../media/image127.jpeg"/><Relationship Id="rId29" Type="http://schemas.openxmlformats.org/officeDocument/2006/relationships/image" Target="../media/image105.jpeg"/><Relationship Id="rId1" Type="http://schemas.openxmlformats.org/officeDocument/2006/relationships/image" Target="../media/image110.jpeg"/><Relationship Id="rId6" Type="http://schemas.openxmlformats.org/officeDocument/2006/relationships/image" Target="../media/image115.jpeg"/><Relationship Id="rId11" Type="http://schemas.openxmlformats.org/officeDocument/2006/relationships/image" Target="../media/image119.png"/><Relationship Id="rId24" Type="http://schemas.openxmlformats.org/officeDocument/2006/relationships/image" Target="../media/image42.jpeg"/><Relationship Id="rId32" Type="http://schemas.openxmlformats.org/officeDocument/2006/relationships/image" Target="../media/image93.jpeg"/><Relationship Id="rId5" Type="http://schemas.openxmlformats.org/officeDocument/2006/relationships/image" Target="../media/image114.jpeg"/><Relationship Id="rId15" Type="http://schemas.openxmlformats.org/officeDocument/2006/relationships/image" Target="../media/image123.jpeg"/><Relationship Id="rId23" Type="http://schemas.openxmlformats.org/officeDocument/2006/relationships/image" Target="../media/image41.jpeg"/><Relationship Id="rId28" Type="http://schemas.openxmlformats.org/officeDocument/2006/relationships/image" Target="../media/image106.jpeg"/><Relationship Id="rId36" Type="http://schemas.openxmlformats.org/officeDocument/2006/relationships/image" Target="../media/image131.jpeg"/><Relationship Id="rId10" Type="http://schemas.openxmlformats.org/officeDocument/2006/relationships/image" Target="../media/image118.png"/><Relationship Id="rId19" Type="http://schemas.openxmlformats.org/officeDocument/2006/relationships/image" Target="../media/image126.jpeg"/><Relationship Id="rId31" Type="http://schemas.openxmlformats.org/officeDocument/2006/relationships/image" Target="../media/image1.jpeg"/><Relationship Id="rId4" Type="http://schemas.openxmlformats.org/officeDocument/2006/relationships/image" Target="../media/image113.jpeg"/><Relationship Id="rId9" Type="http://schemas.openxmlformats.org/officeDocument/2006/relationships/image" Target="../media/image63.jpeg"/><Relationship Id="rId14" Type="http://schemas.openxmlformats.org/officeDocument/2006/relationships/image" Target="../media/image122.png"/><Relationship Id="rId22" Type="http://schemas.openxmlformats.org/officeDocument/2006/relationships/image" Target="../media/image40.png"/><Relationship Id="rId27" Type="http://schemas.openxmlformats.org/officeDocument/2006/relationships/image" Target="../media/image104.jpeg"/><Relationship Id="rId30" Type="http://schemas.openxmlformats.org/officeDocument/2006/relationships/image" Target="../media/image107.png"/><Relationship Id="rId35" Type="http://schemas.openxmlformats.org/officeDocument/2006/relationships/image" Target="../media/image130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9.jpeg"/><Relationship Id="rId13" Type="http://schemas.openxmlformats.org/officeDocument/2006/relationships/image" Target="../media/image64.jpeg"/><Relationship Id="rId18" Type="http://schemas.openxmlformats.org/officeDocument/2006/relationships/image" Target="../media/image122.png"/><Relationship Id="rId26" Type="http://schemas.openxmlformats.org/officeDocument/2006/relationships/image" Target="../media/image43.jpeg"/><Relationship Id="rId3" Type="http://schemas.openxmlformats.org/officeDocument/2006/relationships/image" Target="../media/image134.jpeg"/><Relationship Id="rId21" Type="http://schemas.openxmlformats.org/officeDocument/2006/relationships/image" Target="../media/image144.jpeg"/><Relationship Id="rId34" Type="http://schemas.openxmlformats.org/officeDocument/2006/relationships/image" Target="../media/image109.jpeg"/><Relationship Id="rId7" Type="http://schemas.openxmlformats.org/officeDocument/2006/relationships/image" Target="../media/image138.jpeg"/><Relationship Id="rId12" Type="http://schemas.openxmlformats.org/officeDocument/2006/relationships/image" Target="../media/image143.jpeg"/><Relationship Id="rId17" Type="http://schemas.openxmlformats.org/officeDocument/2006/relationships/image" Target="../media/image121.png"/><Relationship Id="rId25" Type="http://schemas.openxmlformats.org/officeDocument/2006/relationships/image" Target="../media/image42.jpeg"/><Relationship Id="rId33" Type="http://schemas.openxmlformats.org/officeDocument/2006/relationships/image" Target="../media/image108.jpeg"/><Relationship Id="rId2" Type="http://schemas.openxmlformats.org/officeDocument/2006/relationships/image" Target="../media/image133.jpeg"/><Relationship Id="rId16" Type="http://schemas.openxmlformats.org/officeDocument/2006/relationships/image" Target="../media/image120.png"/><Relationship Id="rId20" Type="http://schemas.openxmlformats.org/officeDocument/2006/relationships/image" Target="../media/image5.png"/><Relationship Id="rId29" Type="http://schemas.openxmlformats.org/officeDocument/2006/relationships/image" Target="../media/image105.jpeg"/><Relationship Id="rId1" Type="http://schemas.openxmlformats.org/officeDocument/2006/relationships/image" Target="../media/image132.jpeg"/><Relationship Id="rId6" Type="http://schemas.openxmlformats.org/officeDocument/2006/relationships/image" Target="../media/image137.jpeg"/><Relationship Id="rId11" Type="http://schemas.openxmlformats.org/officeDocument/2006/relationships/image" Target="../media/image142.jpeg"/><Relationship Id="rId24" Type="http://schemas.openxmlformats.org/officeDocument/2006/relationships/image" Target="../media/image41.jpeg"/><Relationship Id="rId32" Type="http://schemas.openxmlformats.org/officeDocument/2006/relationships/image" Target="../media/image107.png"/><Relationship Id="rId5" Type="http://schemas.openxmlformats.org/officeDocument/2006/relationships/image" Target="../media/image136.jpeg"/><Relationship Id="rId15" Type="http://schemas.openxmlformats.org/officeDocument/2006/relationships/image" Target="../media/image119.png"/><Relationship Id="rId23" Type="http://schemas.openxmlformats.org/officeDocument/2006/relationships/image" Target="../media/image40.png"/><Relationship Id="rId28" Type="http://schemas.openxmlformats.org/officeDocument/2006/relationships/image" Target="../media/image106.jpeg"/><Relationship Id="rId10" Type="http://schemas.openxmlformats.org/officeDocument/2006/relationships/image" Target="../media/image141.jpeg"/><Relationship Id="rId19" Type="http://schemas.openxmlformats.org/officeDocument/2006/relationships/image" Target="../media/image123.jpeg"/><Relationship Id="rId31" Type="http://schemas.openxmlformats.org/officeDocument/2006/relationships/image" Target="../media/image94.jpeg"/><Relationship Id="rId4" Type="http://schemas.openxmlformats.org/officeDocument/2006/relationships/image" Target="../media/image135.jpeg"/><Relationship Id="rId9" Type="http://schemas.openxmlformats.org/officeDocument/2006/relationships/image" Target="../media/image140.jpeg"/><Relationship Id="rId14" Type="http://schemas.openxmlformats.org/officeDocument/2006/relationships/image" Target="../media/image118.png"/><Relationship Id="rId22" Type="http://schemas.openxmlformats.org/officeDocument/2006/relationships/image" Target="../media/image145.jpeg"/><Relationship Id="rId27" Type="http://schemas.openxmlformats.org/officeDocument/2006/relationships/image" Target="../media/image104.jpeg"/><Relationship Id="rId30" Type="http://schemas.openxmlformats.org/officeDocument/2006/relationships/image" Target="../media/image91.jpeg"/><Relationship Id="rId35" Type="http://schemas.openxmlformats.org/officeDocument/2006/relationships/image" Target="../media/image14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2.png"/><Relationship Id="rId13" Type="http://schemas.openxmlformats.org/officeDocument/2006/relationships/image" Target="../media/image120.png"/><Relationship Id="rId18" Type="http://schemas.openxmlformats.org/officeDocument/2006/relationships/image" Target="../media/image157.png"/><Relationship Id="rId26" Type="http://schemas.openxmlformats.org/officeDocument/2006/relationships/image" Target="../media/image42.jpeg"/><Relationship Id="rId3" Type="http://schemas.openxmlformats.org/officeDocument/2006/relationships/image" Target="../media/image148.jpeg"/><Relationship Id="rId21" Type="http://schemas.openxmlformats.org/officeDocument/2006/relationships/image" Target="../media/image123.jpeg"/><Relationship Id="rId34" Type="http://schemas.openxmlformats.org/officeDocument/2006/relationships/image" Target="../media/image108.jpeg"/><Relationship Id="rId7" Type="http://schemas.openxmlformats.org/officeDocument/2006/relationships/image" Target="../media/image151.png"/><Relationship Id="rId12" Type="http://schemas.openxmlformats.org/officeDocument/2006/relationships/image" Target="../media/image154.png"/><Relationship Id="rId17" Type="http://schemas.openxmlformats.org/officeDocument/2006/relationships/image" Target="../media/image156.png"/><Relationship Id="rId25" Type="http://schemas.openxmlformats.org/officeDocument/2006/relationships/image" Target="../media/image41.jpeg"/><Relationship Id="rId33" Type="http://schemas.openxmlformats.org/officeDocument/2006/relationships/image" Target="../media/image95.jpeg"/><Relationship Id="rId38" Type="http://schemas.openxmlformats.org/officeDocument/2006/relationships/image" Target="../media/image45.jpeg"/><Relationship Id="rId2" Type="http://schemas.openxmlformats.org/officeDocument/2006/relationships/image" Target="../media/image36.jpeg"/><Relationship Id="rId16" Type="http://schemas.openxmlformats.org/officeDocument/2006/relationships/image" Target="../media/image155.png"/><Relationship Id="rId20" Type="http://schemas.openxmlformats.org/officeDocument/2006/relationships/image" Target="../media/image159.png"/><Relationship Id="rId29" Type="http://schemas.openxmlformats.org/officeDocument/2006/relationships/image" Target="../media/image106.jpeg"/><Relationship Id="rId1" Type="http://schemas.openxmlformats.org/officeDocument/2006/relationships/image" Target="../media/image147.jpeg"/><Relationship Id="rId6" Type="http://schemas.openxmlformats.org/officeDocument/2006/relationships/image" Target="../media/image150.png"/><Relationship Id="rId11" Type="http://schemas.openxmlformats.org/officeDocument/2006/relationships/image" Target="../media/image119.png"/><Relationship Id="rId24" Type="http://schemas.openxmlformats.org/officeDocument/2006/relationships/image" Target="../media/image40.png"/><Relationship Id="rId32" Type="http://schemas.openxmlformats.org/officeDocument/2006/relationships/image" Target="../media/image92.jpeg"/><Relationship Id="rId37" Type="http://schemas.openxmlformats.org/officeDocument/2006/relationships/image" Target="../media/image161.jpeg"/><Relationship Id="rId5" Type="http://schemas.openxmlformats.org/officeDocument/2006/relationships/image" Target="../media/image149.jpeg"/><Relationship Id="rId15" Type="http://schemas.openxmlformats.org/officeDocument/2006/relationships/image" Target="../media/image122.png"/><Relationship Id="rId23" Type="http://schemas.openxmlformats.org/officeDocument/2006/relationships/image" Target="../media/image35.jpeg"/><Relationship Id="rId28" Type="http://schemas.openxmlformats.org/officeDocument/2006/relationships/image" Target="../media/image104.jpeg"/><Relationship Id="rId36" Type="http://schemas.openxmlformats.org/officeDocument/2006/relationships/image" Target="../media/image160.jpeg"/><Relationship Id="rId10" Type="http://schemas.openxmlformats.org/officeDocument/2006/relationships/image" Target="../media/image118.png"/><Relationship Id="rId19" Type="http://schemas.openxmlformats.org/officeDocument/2006/relationships/image" Target="../media/image158.jpeg"/><Relationship Id="rId31" Type="http://schemas.openxmlformats.org/officeDocument/2006/relationships/image" Target="../media/image107.png"/><Relationship Id="rId4" Type="http://schemas.openxmlformats.org/officeDocument/2006/relationships/image" Target="../media/image65.jpeg"/><Relationship Id="rId9" Type="http://schemas.openxmlformats.org/officeDocument/2006/relationships/image" Target="../media/image153.png"/><Relationship Id="rId14" Type="http://schemas.openxmlformats.org/officeDocument/2006/relationships/image" Target="../media/image121.png"/><Relationship Id="rId22" Type="http://schemas.openxmlformats.org/officeDocument/2006/relationships/image" Target="../media/image5.png"/><Relationship Id="rId27" Type="http://schemas.openxmlformats.org/officeDocument/2006/relationships/image" Target="../media/image43.jpeg"/><Relationship Id="rId30" Type="http://schemas.openxmlformats.org/officeDocument/2006/relationships/image" Target="../media/image105.jpeg"/><Relationship Id="rId35" Type="http://schemas.openxmlformats.org/officeDocument/2006/relationships/image" Target="../media/image109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9.png"/><Relationship Id="rId13" Type="http://schemas.openxmlformats.org/officeDocument/2006/relationships/image" Target="../media/image164.png"/><Relationship Id="rId18" Type="http://schemas.openxmlformats.org/officeDocument/2006/relationships/image" Target="../media/image156.png"/><Relationship Id="rId26" Type="http://schemas.openxmlformats.org/officeDocument/2006/relationships/image" Target="../media/image171.jpeg"/><Relationship Id="rId39" Type="http://schemas.openxmlformats.org/officeDocument/2006/relationships/image" Target="../media/image107.png"/><Relationship Id="rId3" Type="http://schemas.openxmlformats.org/officeDocument/2006/relationships/image" Target="../media/image150.png"/><Relationship Id="rId21" Type="http://schemas.openxmlformats.org/officeDocument/2006/relationships/image" Target="../media/image169.png"/><Relationship Id="rId34" Type="http://schemas.openxmlformats.org/officeDocument/2006/relationships/image" Target="../media/image42.jpeg"/><Relationship Id="rId42" Type="http://schemas.openxmlformats.org/officeDocument/2006/relationships/image" Target="../media/image130.jpeg"/><Relationship Id="rId7" Type="http://schemas.openxmlformats.org/officeDocument/2006/relationships/image" Target="../media/image118.png"/><Relationship Id="rId12" Type="http://schemas.openxmlformats.org/officeDocument/2006/relationships/image" Target="../media/image122.png"/><Relationship Id="rId17" Type="http://schemas.openxmlformats.org/officeDocument/2006/relationships/image" Target="../media/image155.png"/><Relationship Id="rId25" Type="http://schemas.openxmlformats.org/officeDocument/2006/relationships/image" Target="../media/image123.jpeg"/><Relationship Id="rId33" Type="http://schemas.openxmlformats.org/officeDocument/2006/relationships/image" Target="../media/image41.jpeg"/><Relationship Id="rId38" Type="http://schemas.openxmlformats.org/officeDocument/2006/relationships/image" Target="../media/image105.jpeg"/><Relationship Id="rId2" Type="http://schemas.openxmlformats.org/officeDocument/2006/relationships/image" Target="../media/image163.png"/><Relationship Id="rId16" Type="http://schemas.openxmlformats.org/officeDocument/2006/relationships/image" Target="../media/image167.png"/><Relationship Id="rId20" Type="http://schemas.openxmlformats.org/officeDocument/2006/relationships/image" Target="../media/image168.png"/><Relationship Id="rId29" Type="http://schemas.openxmlformats.org/officeDocument/2006/relationships/image" Target="../media/image5.png"/><Relationship Id="rId41" Type="http://schemas.openxmlformats.org/officeDocument/2006/relationships/image" Target="../media/image109.jpeg"/><Relationship Id="rId1" Type="http://schemas.openxmlformats.org/officeDocument/2006/relationships/image" Target="../media/image162.png"/><Relationship Id="rId6" Type="http://schemas.openxmlformats.org/officeDocument/2006/relationships/image" Target="../media/image153.png"/><Relationship Id="rId11" Type="http://schemas.openxmlformats.org/officeDocument/2006/relationships/image" Target="../media/image121.png"/><Relationship Id="rId24" Type="http://schemas.openxmlformats.org/officeDocument/2006/relationships/image" Target="../media/image159.png"/><Relationship Id="rId32" Type="http://schemas.openxmlformats.org/officeDocument/2006/relationships/image" Target="../media/image40.png"/><Relationship Id="rId37" Type="http://schemas.openxmlformats.org/officeDocument/2006/relationships/image" Target="../media/image106.jpeg"/><Relationship Id="rId40" Type="http://schemas.openxmlformats.org/officeDocument/2006/relationships/image" Target="../media/image108.jpeg"/><Relationship Id="rId45" Type="http://schemas.openxmlformats.org/officeDocument/2006/relationships/image" Target="../media/image93.jpeg"/><Relationship Id="rId5" Type="http://schemas.openxmlformats.org/officeDocument/2006/relationships/image" Target="../media/image152.png"/><Relationship Id="rId15" Type="http://schemas.openxmlformats.org/officeDocument/2006/relationships/image" Target="../media/image166.png"/><Relationship Id="rId23" Type="http://schemas.openxmlformats.org/officeDocument/2006/relationships/image" Target="../media/image158.jpeg"/><Relationship Id="rId28" Type="http://schemas.openxmlformats.org/officeDocument/2006/relationships/image" Target="../media/image173.png"/><Relationship Id="rId36" Type="http://schemas.openxmlformats.org/officeDocument/2006/relationships/image" Target="../media/image104.jpeg"/><Relationship Id="rId10" Type="http://schemas.openxmlformats.org/officeDocument/2006/relationships/image" Target="../media/image120.png"/><Relationship Id="rId19" Type="http://schemas.openxmlformats.org/officeDocument/2006/relationships/image" Target="../media/image157.png"/><Relationship Id="rId31" Type="http://schemas.openxmlformats.org/officeDocument/2006/relationships/image" Target="../media/image174.png"/><Relationship Id="rId44" Type="http://schemas.openxmlformats.org/officeDocument/2006/relationships/image" Target="../media/image1.jpeg"/><Relationship Id="rId4" Type="http://schemas.openxmlformats.org/officeDocument/2006/relationships/image" Target="../media/image151.png"/><Relationship Id="rId9" Type="http://schemas.openxmlformats.org/officeDocument/2006/relationships/image" Target="../media/image154.png"/><Relationship Id="rId14" Type="http://schemas.openxmlformats.org/officeDocument/2006/relationships/image" Target="../media/image165.png"/><Relationship Id="rId22" Type="http://schemas.openxmlformats.org/officeDocument/2006/relationships/image" Target="../media/image170.png"/><Relationship Id="rId27" Type="http://schemas.openxmlformats.org/officeDocument/2006/relationships/image" Target="../media/image172.jpeg"/><Relationship Id="rId30" Type="http://schemas.openxmlformats.org/officeDocument/2006/relationships/image" Target="../media/image124.png"/><Relationship Id="rId35" Type="http://schemas.openxmlformats.org/officeDocument/2006/relationships/image" Target="../media/image43.jpeg"/><Relationship Id="rId43" Type="http://schemas.openxmlformats.org/officeDocument/2006/relationships/image" Target="../media/image131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9.png"/><Relationship Id="rId13" Type="http://schemas.openxmlformats.org/officeDocument/2006/relationships/image" Target="../media/image165.png"/><Relationship Id="rId18" Type="http://schemas.openxmlformats.org/officeDocument/2006/relationships/image" Target="../media/image157.png"/><Relationship Id="rId26" Type="http://schemas.openxmlformats.org/officeDocument/2006/relationships/image" Target="../media/image172.jpeg"/><Relationship Id="rId39" Type="http://schemas.openxmlformats.org/officeDocument/2006/relationships/image" Target="../media/image43.jpeg"/><Relationship Id="rId3" Type="http://schemas.openxmlformats.org/officeDocument/2006/relationships/image" Target="../media/image150.png"/><Relationship Id="rId21" Type="http://schemas.openxmlformats.org/officeDocument/2006/relationships/image" Target="../media/image170.png"/><Relationship Id="rId34" Type="http://schemas.openxmlformats.org/officeDocument/2006/relationships/image" Target="../media/image179.jpeg"/><Relationship Id="rId42" Type="http://schemas.openxmlformats.org/officeDocument/2006/relationships/image" Target="../media/image105.jpeg"/><Relationship Id="rId7" Type="http://schemas.openxmlformats.org/officeDocument/2006/relationships/image" Target="../media/image118.png"/><Relationship Id="rId12" Type="http://schemas.openxmlformats.org/officeDocument/2006/relationships/image" Target="../media/image164.png"/><Relationship Id="rId17" Type="http://schemas.openxmlformats.org/officeDocument/2006/relationships/image" Target="../media/image156.png"/><Relationship Id="rId25" Type="http://schemas.openxmlformats.org/officeDocument/2006/relationships/image" Target="../media/image171.jpeg"/><Relationship Id="rId33" Type="http://schemas.openxmlformats.org/officeDocument/2006/relationships/image" Target="../media/image124.png"/><Relationship Id="rId38" Type="http://schemas.openxmlformats.org/officeDocument/2006/relationships/image" Target="../media/image42.jpeg"/><Relationship Id="rId2" Type="http://schemas.openxmlformats.org/officeDocument/2006/relationships/image" Target="../media/image163.png"/><Relationship Id="rId16" Type="http://schemas.openxmlformats.org/officeDocument/2006/relationships/image" Target="../media/image155.png"/><Relationship Id="rId20" Type="http://schemas.openxmlformats.org/officeDocument/2006/relationships/image" Target="../media/image169.png"/><Relationship Id="rId29" Type="http://schemas.openxmlformats.org/officeDocument/2006/relationships/image" Target="../media/image176.png"/><Relationship Id="rId41" Type="http://schemas.openxmlformats.org/officeDocument/2006/relationships/image" Target="../media/image106.jpeg"/><Relationship Id="rId1" Type="http://schemas.openxmlformats.org/officeDocument/2006/relationships/image" Target="../media/image162.png"/><Relationship Id="rId6" Type="http://schemas.openxmlformats.org/officeDocument/2006/relationships/image" Target="../media/image153.png"/><Relationship Id="rId11" Type="http://schemas.openxmlformats.org/officeDocument/2006/relationships/image" Target="../media/image122.png"/><Relationship Id="rId24" Type="http://schemas.openxmlformats.org/officeDocument/2006/relationships/image" Target="../media/image123.jpeg"/><Relationship Id="rId32" Type="http://schemas.openxmlformats.org/officeDocument/2006/relationships/image" Target="../media/image5.png"/><Relationship Id="rId37" Type="http://schemas.openxmlformats.org/officeDocument/2006/relationships/image" Target="../media/image41.jpeg"/><Relationship Id="rId40" Type="http://schemas.openxmlformats.org/officeDocument/2006/relationships/image" Target="../media/image104.jpeg"/><Relationship Id="rId45" Type="http://schemas.openxmlformats.org/officeDocument/2006/relationships/image" Target="../media/image109.jpeg"/><Relationship Id="rId5" Type="http://schemas.openxmlformats.org/officeDocument/2006/relationships/image" Target="../media/image152.png"/><Relationship Id="rId15" Type="http://schemas.openxmlformats.org/officeDocument/2006/relationships/image" Target="../media/image167.png"/><Relationship Id="rId23" Type="http://schemas.openxmlformats.org/officeDocument/2006/relationships/image" Target="../media/image159.png"/><Relationship Id="rId28" Type="http://schemas.openxmlformats.org/officeDocument/2006/relationships/image" Target="../media/image175.png"/><Relationship Id="rId36" Type="http://schemas.openxmlformats.org/officeDocument/2006/relationships/image" Target="../media/image40.png"/><Relationship Id="rId10" Type="http://schemas.openxmlformats.org/officeDocument/2006/relationships/image" Target="../media/image121.png"/><Relationship Id="rId19" Type="http://schemas.openxmlformats.org/officeDocument/2006/relationships/image" Target="../media/image168.png"/><Relationship Id="rId31" Type="http://schemas.openxmlformats.org/officeDocument/2006/relationships/image" Target="../media/image178.png"/><Relationship Id="rId44" Type="http://schemas.openxmlformats.org/officeDocument/2006/relationships/image" Target="../media/image108.jpeg"/><Relationship Id="rId4" Type="http://schemas.openxmlformats.org/officeDocument/2006/relationships/image" Target="../media/image151.png"/><Relationship Id="rId9" Type="http://schemas.openxmlformats.org/officeDocument/2006/relationships/image" Target="../media/image120.png"/><Relationship Id="rId14" Type="http://schemas.openxmlformats.org/officeDocument/2006/relationships/image" Target="../media/image166.png"/><Relationship Id="rId22" Type="http://schemas.openxmlformats.org/officeDocument/2006/relationships/image" Target="../media/image158.jpeg"/><Relationship Id="rId27" Type="http://schemas.openxmlformats.org/officeDocument/2006/relationships/image" Target="../media/image173.png"/><Relationship Id="rId30" Type="http://schemas.openxmlformats.org/officeDocument/2006/relationships/image" Target="../media/image177.png"/><Relationship Id="rId35" Type="http://schemas.openxmlformats.org/officeDocument/2006/relationships/image" Target="../media/image174.png"/><Relationship Id="rId43" Type="http://schemas.openxmlformats.org/officeDocument/2006/relationships/image" Target="../media/image107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9.png"/><Relationship Id="rId13" Type="http://schemas.openxmlformats.org/officeDocument/2006/relationships/image" Target="../media/image164.png"/><Relationship Id="rId18" Type="http://schemas.openxmlformats.org/officeDocument/2006/relationships/image" Target="../media/image156.png"/><Relationship Id="rId26" Type="http://schemas.openxmlformats.org/officeDocument/2006/relationships/image" Target="../media/image171.jpeg"/><Relationship Id="rId39" Type="http://schemas.openxmlformats.org/officeDocument/2006/relationships/image" Target="../media/image42.jpeg"/><Relationship Id="rId3" Type="http://schemas.openxmlformats.org/officeDocument/2006/relationships/image" Target="../media/image150.png"/><Relationship Id="rId21" Type="http://schemas.openxmlformats.org/officeDocument/2006/relationships/image" Target="../media/image169.png"/><Relationship Id="rId34" Type="http://schemas.openxmlformats.org/officeDocument/2006/relationships/image" Target="../media/image124.png"/><Relationship Id="rId42" Type="http://schemas.openxmlformats.org/officeDocument/2006/relationships/image" Target="../media/image106.jpeg"/><Relationship Id="rId7" Type="http://schemas.openxmlformats.org/officeDocument/2006/relationships/image" Target="../media/image118.png"/><Relationship Id="rId12" Type="http://schemas.openxmlformats.org/officeDocument/2006/relationships/image" Target="../media/image122.png"/><Relationship Id="rId17" Type="http://schemas.openxmlformats.org/officeDocument/2006/relationships/image" Target="../media/image155.png"/><Relationship Id="rId25" Type="http://schemas.openxmlformats.org/officeDocument/2006/relationships/image" Target="../media/image123.jpeg"/><Relationship Id="rId33" Type="http://schemas.openxmlformats.org/officeDocument/2006/relationships/image" Target="../media/image5.png"/><Relationship Id="rId38" Type="http://schemas.openxmlformats.org/officeDocument/2006/relationships/image" Target="../media/image41.jpeg"/><Relationship Id="rId46" Type="http://schemas.openxmlformats.org/officeDocument/2006/relationships/image" Target="../media/image109.jpeg"/><Relationship Id="rId2" Type="http://schemas.openxmlformats.org/officeDocument/2006/relationships/image" Target="../media/image163.png"/><Relationship Id="rId16" Type="http://schemas.openxmlformats.org/officeDocument/2006/relationships/image" Target="../media/image167.png"/><Relationship Id="rId20" Type="http://schemas.openxmlformats.org/officeDocument/2006/relationships/image" Target="../media/image168.png"/><Relationship Id="rId29" Type="http://schemas.openxmlformats.org/officeDocument/2006/relationships/image" Target="../media/image175.png"/><Relationship Id="rId41" Type="http://schemas.openxmlformats.org/officeDocument/2006/relationships/image" Target="../media/image104.jpeg"/><Relationship Id="rId1" Type="http://schemas.openxmlformats.org/officeDocument/2006/relationships/image" Target="../media/image162.png"/><Relationship Id="rId6" Type="http://schemas.openxmlformats.org/officeDocument/2006/relationships/image" Target="../media/image153.png"/><Relationship Id="rId11" Type="http://schemas.openxmlformats.org/officeDocument/2006/relationships/image" Target="../media/image121.png"/><Relationship Id="rId24" Type="http://schemas.openxmlformats.org/officeDocument/2006/relationships/image" Target="../media/image159.png"/><Relationship Id="rId32" Type="http://schemas.openxmlformats.org/officeDocument/2006/relationships/image" Target="../media/image178.png"/><Relationship Id="rId37" Type="http://schemas.openxmlformats.org/officeDocument/2006/relationships/image" Target="../media/image40.png"/><Relationship Id="rId40" Type="http://schemas.openxmlformats.org/officeDocument/2006/relationships/image" Target="../media/image43.jpeg"/><Relationship Id="rId45" Type="http://schemas.openxmlformats.org/officeDocument/2006/relationships/image" Target="../media/image108.jpeg"/><Relationship Id="rId5" Type="http://schemas.openxmlformats.org/officeDocument/2006/relationships/image" Target="../media/image152.png"/><Relationship Id="rId15" Type="http://schemas.openxmlformats.org/officeDocument/2006/relationships/image" Target="../media/image166.png"/><Relationship Id="rId23" Type="http://schemas.openxmlformats.org/officeDocument/2006/relationships/image" Target="../media/image158.jpeg"/><Relationship Id="rId28" Type="http://schemas.openxmlformats.org/officeDocument/2006/relationships/image" Target="../media/image173.png"/><Relationship Id="rId36" Type="http://schemas.openxmlformats.org/officeDocument/2006/relationships/image" Target="../media/image174.png"/><Relationship Id="rId10" Type="http://schemas.openxmlformats.org/officeDocument/2006/relationships/image" Target="../media/image120.png"/><Relationship Id="rId19" Type="http://schemas.openxmlformats.org/officeDocument/2006/relationships/image" Target="../media/image157.png"/><Relationship Id="rId31" Type="http://schemas.openxmlformats.org/officeDocument/2006/relationships/image" Target="../media/image177.png"/><Relationship Id="rId44" Type="http://schemas.openxmlformats.org/officeDocument/2006/relationships/image" Target="../media/image107.png"/><Relationship Id="rId4" Type="http://schemas.openxmlformats.org/officeDocument/2006/relationships/image" Target="../media/image151.png"/><Relationship Id="rId9" Type="http://schemas.openxmlformats.org/officeDocument/2006/relationships/image" Target="../media/image154.png"/><Relationship Id="rId14" Type="http://schemas.openxmlformats.org/officeDocument/2006/relationships/image" Target="../media/image165.png"/><Relationship Id="rId22" Type="http://schemas.openxmlformats.org/officeDocument/2006/relationships/image" Target="../media/image170.png"/><Relationship Id="rId27" Type="http://schemas.openxmlformats.org/officeDocument/2006/relationships/image" Target="../media/image172.jpeg"/><Relationship Id="rId30" Type="http://schemas.openxmlformats.org/officeDocument/2006/relationships/image" Target="../media/image176.png"/><Relationship Id="rId35" Type="http://schemas.openxmlformats.org/officeDocument/2006/relationships/image" Target="../media/image179.jpeg"/><Relationship Id="rId43" Type="http://schemas.openxmlformats.org/officeDocument/2006/relationships/image" Target="../media/image105.jpe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8.jpeg"/><Relationship Id="rId18" Type="http://schemas.openxmlformats.org/officeDocument/2006/relationships/image" Target="../media/image19.jpeg"/><Relationship Id="rId26" Type="http://schemas.openxmlformats.org/officeDocument/2006/relationships/image" Target="../media/image28.jpeg"/><Relationship Id="rId39" Type="http://schemas.openxmlformats.org/officeDocument/2006/relationships/image" Target="../media/image69.jpeg"/><Relationship Id="rId21" Type="http://schemas.openxmlformats.org/officeDocument/2006/relationships/image" Target="../media/image22.jpeg"/><Relationship Id="rId34" Type="http://schemas.openxmlformats.org/officeDocument/2006/relationships/image" Target="../media/image195.jpeg"/><Relationship Id="rId42" Type="http://schemas.openxmlformats.org/officeDocument/2006/relationships/image" Target="../media/image42.jpeg"/><Relationship Id="rId47" Type="http://schemas.openxmlformats.org/officeDocument/2006/relationships/image" Target="../media/image107.png"/><Relationship Id="rId50" Type="http://schemas.openxmlformats.org/officeDocument/2006/relationships/image" Target="../media/image198.jpeg"/><Relationship Id="rId55" Type="http://schemas.openxmlformats.org/officeDocument/2006/relationships/image" Target="../media/image203.jpeg"/><Relationship Id="rId7" Type="http://schemas.openxmlformats.org/officeDocument/2006/relationships/image" Target="../media/image185.png"/><Relationship Id="rId12" Type="http://schemas.openxmlformats.org/officeDocument/2006/relationships/image" Target="../media/image14.jpeg"/><Relationship Id="rId17" Type="http://schemas.openxmlformats.org/officeDocument/2006/relationships/image" Target="../media/image17.jpeg"/><Relationship Id="rId25" Type="http://schemas.openxmlformats.org/officeDocument/2006/relationships/image" Target="../media/image27.jpeg"/><Relationship Id="rId33" Type="http://schemas.openxmlformats.org/officeDocument/2006/relationships/image" Target="../media/image67.jpeg"/><Relationship Id="rId38" Type="http://schemas.openxmlformats.org/officeDocument/2006/relationships/image" Target="../media/image68.jpeg"/><Relationship Id="rId46" Type="http://schemas.openxmlformats.org/officeDocument/2006/relationships/image" Target="../media/image105.jpeg"/><Relationship Id="rId2" Type="http://schemas.openxmlformats.org/officeDocument/2006/relationships/image" Target="../media/image180.png"/><Relationship Id="rId16" Type="http://schemas.openxmlformats.org/officeDocument/2006/relationships/image" Target="../media/image16.jpeg"/><Relationship Id="rId20" Type="http://schemas.openxmlformats.org/officeDocument/2006/relationships/image" Target="../media/image21.jpeg"/><Relationship Id="rId29" Type="http://schemas.openxmlformats.org/officeDocument/2006/relationships/image" Target="../media/image191.jpeg"/><Relationship Id="rId41" Type="http://schemas.openxmlformats.org/officeDocument/2006/relationships/image" Target="../media/image41.jpeg"/><Relationship Id="rId54" Type="http://schemas.openxmlformats.org/officeDocument/2006/relationships/image" Target="../media/image202.png"/><Relationship Id="rId1" Type="http://schemas.openxmlformats.org/officeDocument/2006/relationships/image" Target="../media/image5.png"/><Relationship Id="rId6" Type="http://schemas.openxmlformats.org/officeDocument/2006/relationships/image" Target="../media/image184.png"/><Relationship Id="rId11" Type="http://schemas.openxmlformats.org/officeDocument/2006/relationships/image" Target="../media/image13.jpeg"/><Relationship Id="rId24" Type="http://schemas.openxmlformats.org/officeDocument/2006/relationships/image" Target="../media/image25.jpeg"/><Relationship Id="rId32" Type="http://schemas.openxmlformats.org/officeDocument/2006/relationships/image" Target="../media/image194.jpeg"/><Relationship Id="rId37" Type="http://schemas.openxmlformats.org/officeDocument/2006/relationships/image" Target="../media/image70.jpeg"/><Relationship Id="rId40" Type="http://schemas.openxmlformats.org/officeDocument/2006/relationships/image" Target="../media/image40.png"/><Relationship Id="rId45" Type="http://schemas.openxmlformats.org/officeDocument/2006/relationships/image" Target="../media/image106.jpeg"/><Relationship Id="rId53" Type="http://schemas.openxmlformats.org/officeDocument/2006/relationships/image" Target="../media/image201.jpeg"/><Relationship Id="rId5" Type="http://schemas.openxmlformats.org/officeDocument/2006/relationships/image" Target="../media/image183.png"/><Relationship Id="rId15" Type="http://schemas.openxmlformats.org/officeDocument/2006/relationships/image" Target="../media/image189.jpeg"/><Relationship Id="rId23" Type="http://schemas.openxmlformats.org/officeDocument/2006/relationships/image" Target="../media/image24.jpeg"/><Relationship Id="rId28" Type="http://schemas.openxmlformats.org/officeDocument/2006/relationships/image" Target="../media/image190.jpeg"/><Relationship Id="rId36" Type="http://schemas.openxmlformats.org/officeDocument/2006/relationships/image" Target="../media/image197.jpeg"/><Relationship Id="rId49" Type="http://schemas.openxmlformats.org/officeDocument/2006/relationships/image" Target="../media/image109.jpeg"/><Relationship Id="rId10" Type="http://schemas.openxmlformats.org/officeDocument/2006/relationships/image" Target="../media/image12.jpeg"/><Relationship Id="rId19" Type="http://schemas.openxmlformats.org/officeDocument/2006/relationships/image" Target="../media/image20.jpeg"/><Relationship Id="rId31" Type="http://schemas.openxmlformats.org/officeDocument/2006/relationships/image" Target="../media/image193.jpeg"/><Relationship Id="rId44" Type="http://schemas.openxmlformats.org/officeDocument/2006/relationships/image" Target="../media/image104.jpeg"/><Relationship Id="rId52" Type="http://schemas.openxmlformats.org/officeDocument/2006/relationships/image" Target="../media/image200.jpeg"/><Relationship Id="rId4" Type="http://schemas.openxmlformats.org/officeDocument/2006/relationships/image" Target="../media/image182.png"/><Relationship Id="rId9" Type="http://schemas.openxmlformats.org/officeDocument/2006/relationships/image" Target="../media/image187.pn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Relationship Id="rId27" Type="http://schemas.openxmlformats.org/officeDocument/2006/relationships/image" Target="../media/image29.jpeg"/><Relationship Id="rId30" Type="http://schemas.openxmlformats.org/officeDocument/2006/relationships/image" Target="../media/image192.jpeg"/><Relationship Id="rId35" Type="http://schemas.openxmlformats.org/officeDocument/2006/relationships/image" Target="../media/image196.jpeg"/><Relationship Id="rId43" Type="http://schemas.openxmlformats.org/officeDocument/2006/relationships/image" Target="../media/image43.jpeg"/><Relationship Id="rId48" Type="http://schemas.openxmlformats.org/officeDocument/2006/relationships/image" Target="../media/image108.jpeg"/><Relationship Id="rId8" Type="http://schemas.openxmlformats.org/officeDocument/2006/relationships/image" Target="../media/image186.png"/><Relationship Id="rId51" Type="http://schemas.openxmlformats.org/officeDocument/2006/relationships/image" Target="../media/image199.jpeg"/><Relationship Id="rId3" Type="http://schemas.openxmlformats.org/officeDocument/2006/relationships/image" Target="../media/image18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61913</xdr:colOff>
      <xdr:row>38</xdr:row>
      <xdr:rowOff>229515</xdr:rowOff>
    </xdr:from>
    <xdr:to>
      <xdr:col>4</xdr:col>
      <xdr:colOff>1700213</xdr:colOff>
      <xdr:row>38</xdr:row>
      <xdr:rowOff>972717</xdr:rowOff>
    </xdr:to>
    <xdr:pic>
      <xdr:nvPicPr>
        <xdr:cNvPr id="2" name="Рисунок 1" descr="Evo_chester0026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370" t="7303" r="4098"/>
        <a:stretch>
          <a:fillRect/>
        </a:stretch>
      </xdr:blipFill>
      <xdr:spPr>
        <a:xfrm>
          <a:off x="5205413" y="22337040"/>
          <a:ext cx="1638300" cy="743202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114301</xdr:colOff>
      <xdr:row>31</xdr:row>
      <xdr:rowOff>342900</xdr:rowOff>
    </xdr:from>
    <xdr:to>
      <xdr:col>4</xdr:col>
      <xdr:colOff>1638300</xdr:colOff>
      <xdr:row>33</xdr:row>
      <xdr:rowOff>372754</xdr:rowOff>
    </xdr:to>
    <xdr:pic>
      <xdr:nvPicPr>
        <xdr:cNvPr id="3" name="Рисунок 2" descr="Evo_chester_A0010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/>
        <a:srcRect/>
        <a:stretch>
          <a:fillRect/>
        </a:stretch>
      </xdr:blipFill>
      <xdr:spPr>
        <a:xfrm>
          <a:off x="5257801" y="19450050"/>
          <a:ext cx="1523999" cy="887104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16</xdr:row>
      <xdr:rowOff>238125</xdr:rowOff>
    </xdr:from>
    <xdr:to>
      <xdr:col>4</xdr:col>
      <xdr:colOff>1698300</xdr:colOff>
      <xdr:row>18</xdr:row>
      <xdr:rowOff>416475</xdr:rowOff>
    </xdr:to>
    <xdr:pic>
      <xdr:nvPicPr>
        <xdr:cNvPr id="4" name="Рисунок 3" descr="1-239-10012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email"/>
        <a:stretch>
          <a:fillRect/>
        </a:stretch>
      </xdr:blipFill>
      <xdr:spPr>
        <a:xfrm flipH="1">
          <a:off x="5257800" y="11868150"/>
          <a:ext cx="1584000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13</xdr:row>
      <xdr:rowOff>257175</xdr:rowOff>
    </xdr:from>
    <xdr:to>
      <xdr:col>4</xdr:col>
      <xdr:colOff>1606550</xdr:colOff>
      <xdr:row>15</xdr:row>
      <xdr:rowOff>209550</xdr:rowOff>
    </xdr:to>
    <xdr:pic>
      <xdr:nvPicPr>
        <xdr:cNvPr id="5" name="Рисунок 4" descr="EVL100-EVL104_П_60_30.jp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/>
        <a:srcRect/>
        <a:stretch>
          <a:fillRect/>
        </a:stretch>
      </xdr:blipFill>
      <xdr:spPr>
        <a:xfrm>
          <a:off x="5267325" y="10372725"/>
          <a:ext cx="1482725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1190626</xdr:colOff>
      <xdr:row>0</xdr:row>
      <xdr:rowOff>161925</xdr:rowOff>
    </xdr:from>
    <xdr:to>
      <xdr:col>3</xdr:col>
      <xdr:colOff>685801</xdr:colOff>
      <xdr:row>0</xdr:row>
      <xdr:rowOff>1314450</xdr:rowOff>
    </xdr:to>
    <xdr:pic>
      <xdr:nvPicPr>
        <xdr:cNvPr id="63" name="Picture 14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52776" y="161925"/>
          <a:ext cx="146685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228600</xdr:colOff>
      <xdr:row>170</xdr:row>
      <xdr:rowOff>371475</xdr:rowOff>
    </xdr:from>
    <xdr:to>
      <xdr:col>4</xdr:col>
      <xdr:colOff>1546749</xdr:colOff>
      <xdr:row>172</xdr:row>
      <xdr:rowOff>28575</xdr:rowOff>
    </xdr:to>
    <xdr:pic>
      <xdr:nvPicPr>
        <xdr:cNvPr id="64" name="Рисунок 1" descr="image001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3962" t="9657" r="2329" b="7368"/>
        <a:stretch>
          <a:fillRect/>
        </a:stretch>
      </xdr:blipFill>
      <xdr:spPr bwMode="auto">
        <a:xfrm>
          <a:off x="5372100" y="132178425"/>
          <a:ext cx="131814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1317229</xdr:colOff>
      <xdr:row>16</xdr:row>
      <xdr:rowOff>104775</xdr:rowOff>
    </xdr:from>
    <xdr:to>
      <xdr:col>4</xdr:col>
      <xdr:colOff>1658635</xdr:colOff>
      <xdr:row>16</xdr:row>
      <xdr:rowOff>361951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60729" y="11734800"/>
          <a:ext cx="341406" cy="257176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28</xdr:row>
      <xdr:rowOff>228600</xdr:rowOff>
    </xdr:from>
    <xdr:to>
      <xdr:col>4</xdr:col>
      <xdr:colOff>1571625</xdr:colOff>
      <xdr:row>30</xdr:row>
      <xdr:rowOff>238125</xdr:rowOff>
    </xdr:to>
    <xdr:pic>
      <xdr:nvPicPr>
        <xdr:cNvPr id="67" name="Рисунок 66" descr="EVL604-606_П_60_30.jpg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3572" t="11642" r="4750" b="10571"/>
        <a:stretch>
          <a:fillRect/>
        </a:stretch>
      </xdr:blipFill>
      <xdr:spPr>
        <a:xfrm>
          <a:off x="5353050" y="18049875"/>
          <a:ext cx="1362075" cy="866775"/>
        </a:xfrm>
        <a:prstGeom prst="rect">
          <a:avLst/>
        </a:prstGeom>
      </xdr:spPr>
    </xdr:pic>
    <xdr:clientData/>
  </xdr:twoCellAnchor>
  <xdr:twoCellAnchor editAs="oneCell">
    <xdr:from>
      <xdr:col>4</xdr:col>
      <xdr:colOff>454627</xdr:colOff>
      <xdr:row>44</xdr:row>
      <xdr:rowOff>169932</xdr:rowOff>
    </xdr:from>
    <xdr:to>
      <xdr:col>4</xdr:col>
      <xdr:colOff>1333501</xdr:colOff>
      <xdr:row>44</xdr:row>
      <xdr:rowOff>1103131</xdr:rowOff>
    </xdr:to>
    <xdr:pic>
      <xdr:nvPicPr>
        <xdr:cNvPr id="95" name="Рисунок 94" descr="Evo_chester0014.jpg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/>
        <a:srcRect/>
        <a:stretch>
          <a:fillRect/>
        </a:stretch>
      </xdr:blipFill>
      <xdr:spPr>
        <a:xfrm>
          <a:off x="5598127" y="28249632"/>
          <a:ext cx="878874" cy="933199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49</xdr:row>
      <xdr:rowOff>115893</xdr:rowOff>
    </xdr:from>
    <xdr:to>
      <xdr:col>4</xdr:col>
      <xdr:colOff>1390650</xdr:colOff>
      <xdr:row>49</xdr:row>
      <xdr:rowOff>1247775</xdr:rowOff>
    </xdr:to>
    <xdr:pic>
      <xdr:nvPicPr>
        <xdr:cNvPr id="96" name="Рисунок 95" descr="Evo_chester0029.jpg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5610225" y="33548643"/>
          <a:ext cx="923925" cy="1131882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419101</xdr:colOff>
      <xdr:row>50</xdr:row>
      <xdr:rowOff>180974</xdr:rowOff>
    </xdr:from>
    <xdr:to>
      <xdr:col>4</xdr:col>
      <xdr:colOff>1400945</xdr:colOff>
      <xdr:row>50</xdr:row>
      <xdr:rowOff>1269799</xdr:rowOff>
    </xdr:to>
    <xdr:pic>
      <xdr:nvPicPr>
        <xdr:cNvPr id="97" name="Рисунок 96" descr="Evo_chester0032.jpg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5562601" y="34928174"/>
          <a:ext cx="981844" cy="1088825"/>
        </a:xfrm>
        <a:prstGeom prst="rect">
          <a:avLst/>
        </a:prstGeom>
      </xdr:spPr>
    </xdr:pic>
    <xdr:clientData/>
  </xdr:twoCellAnchor>
  <xdr:twoCellAnchor editAs="oneCell">
    <xdr:from>
      <xdr:col>4</xdr:col>
      <xdr:colOff>695325</xdr:colOff>
      <xdr:row>63</xdr:row>
      <xdr:rowOff>57150</xdr:rowOff>
    </xdr:from>
    <xdr:to>
      <xdr:col>4</xdr:col>
      <xdr:colOff>1190386</xdr:colOff>
      <xdr:row>63</xdr:row>
      <xdr:rowOff>1245150</xdr:rowOff>
    </xdr:to>
    <xdr:pic>
      <xdr:nvPicPr>
        <xdr:cNvPr id="98" name="Рисунок 97" descr="EVL400-0014.jpg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5838825" y="50834925"/>
          <a:ext cx="495061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695326</xdr:colOff>
      <xdr:row>64</xdr:row>
      <xdr:rowOff>76200</xdr:rowOff>
    </xdr:from>
    <xdr:to>
      <xdr:col>4</xdr:col>
      <xdr:colOff>1188930</xdr:colOff>
      <xdr:row>64</xdr:row>
      <xdr:rowOff>1264200</xdr:rowOff>
    </xdr:to>
    <xdr:pic>
      <xdr:nvPicPr>
        <xdr:cNvPr id="99" name="Рисунок 98" descr="EVL401-0015.jpg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5838826" y="52130325"/>
          <a:ext cx="493604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685800</xdr:colOff>
      <xdr:row>65</xdr:row>
      <xdr:rowOff>114300</xdr:rowOff>
    </xdr:from>
    <xdr:to>
      <xdr:col>4</xdr:col>
      <xdr:colOff>1178385</xdr:colOff>
      <xdr:row>65</xdr:row>
      <xdr:rowOff>1302300</xdr:rowOff>
    </xdr:to>
    <xdr:pic>
      <xdr:nvPicPr>
        <xdr:cNvPr id="100" name="Рисунок 99" descr="EVL403-0017.jpg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/>
        <a:srcRect/>
        <a:stretch>
          <a:fillRect/>
        </a:stretch>
      </xdr:blipFill>
      <xdr:spPr>
        <a:xfrm>
          <a:off x="5829300" y="53559075"/>
          <a:ext cx="492585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666751</xdr:colOff>
      <xdr:row>66</xdr:row>
      <xdr:rowOff>47625</xdr:rowOff>
    </xdr:from>
    <xdr:to>
      <xdr:col>4</xdr:col>
      <xdr:colOff>1155432</xdr:colOff>
      <xdr:row>66</xdr:row>
      <xdr:rowOff>1235625</xdr:rowOff>
    </xdr:to>
    <xdr:pic>
      <xdr:nvPicPr>
        <xdr:cNvPr id="101" name="Рисунок 100" descr="EVL404-0018.jpg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>
        <a:xfrm>
          <a:off x="5810251" y="54864000"/>
          <a:ext cx="488681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666750</xdr:colOff>
      <xdr:row>67</xdr:row>
      <xdr:rowOff>38100</xdr:rowOff>
    </xdr:from>
    <xdr:to>
      <xdr:col>4</xdr:col>
      <xdr:colOff>1155533</xdr:colOff>
      <xdr:row>67</xdr:row>
      <xdr:rowOff>1228725</xdr:rowOff>
    </xdr:to>
    <xdr:pic>
      <xdr:nvPicPr>
        <xdr:cNvPr id="102" name="Рисунок 101" descr="EVL406-0020.jpg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/>
        <a:srcRect/>
        <a:stretch>
          <a:fillRect/>
        </a:stretch>
      </xdr:blipFill>
      <xdr:spPr>
        <a:xfrm>
          <a:off x="5810250" y="56130825"/>
          <a:ext cx="488783" cy="1190625"/>
        </a:xfrm>
        <a:prstGeom prst="rect">
          <a:avLst/>
        </a:prstGeom>
      </xdr:spPr>
    </xdr:pic>
    <xdr:clientData/>
  </xdr:twoCellAnchor>
  <xdr:twoCellAnchor editAs="oneCell">
    <xdr:from>
      <xdr:col>4</xdr:col>
      <xdr:colOff>676275</xdr:colOff>
      <xdr:row>68</xdr:row>
      <xdr:rowOff>38100</xdr:rowOff>
    </xdr:from>
    <xdr:to>
      <xdr:col>4</xdr:col>
      <xdr:colOff>1166429</xdr:colOff>
      <xdr:row>68</xdr:row>
      <xdr:rowOff>1226100</xdr:rowOff>
    </xdr:to>
    <xdr:pic>
      <xdr:nvPicPr>
        <xdr:cNvPr id="103" name="Рисунок 102" descr="EVL407-0021.jpg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5819775" y="57407175"/>
          <a:ext cx="490154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685800</xdr:colOff>
      <xdr:row>69</xdr:row>
      <xdr:rowOff>47625</xdr:rowOff>
    </xdr:from>
    <xdr:to>
      <xdr:col>4</xdr:col>
      <xdr:colOff>1177674</xdr:colOff>
      <xdr:row>69</xdr:row>
      <xdr:rowOff>1235625</xdr:rowOff>
    </xdr:to>
    <xdr:pic>
      <xdr:nvPicPr>
        <xdr:cNvPr id="104" name="Рисунок 103" descr="EVL408-0022.jpg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5829300" y="58693050"/>
          <a:ext cx="491874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666751</xdr:colOff>
      <xdr:row>70</xdr:row>
      <xdr:rowOff>57150</xdr:rowOff>
    </xdr:from>
    <xdr:to>
      <xdr:col>4</xdr:col>
      <xdr:colOff>1231262</xdr:colOff>
      <xdr:row>70</xdr:row>
      <xdr:rowOff>1245150</xdr:rowOff>
    </xdr:to>
    <xdr:pic>
      <xdr:nvPicPr>
        <xdr:cNvPr id="105" name="Рисунок 104" descr="EVL410-0024.jpg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/>
        <a:srcRect/>
        <a:stretch>
          <a:fillRect/>
        </a:stretch>
      </xdr:blipFill>
      <xdr:spPr>
        <a:xfrm>
          <a:off x="5810251" y="59978925"/>
          <a:ext cx="564511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723901</xdr:colOff>
      <xdr:row>71</xdr:row>
      <xdr:rowOff>57150</xdr:rowOff>
    </xdr:from>
    <xdr:to>
      <xdr:col>4</xdr:col>
      <xdr:colOff>1132976</xdr:colOff>
      <xdr:row>71</xdr:row>
      <xdr:rowOff>1245150</xdr:rowOff>
    </xdr:to>
    <xdr:pic>
      <xdr:nvPicPr>
        <xdr:cNvPr id="106" name="Рисунок 105" descr="EVL413-0027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/>
        <a:srcRect/>
        <a:stretch>
          <a:fillRect/>
        </a:stretch>
      </xdr:blipFill>
      <xdr:spPr>
        <a:xfrm>
          <a:off x="5867401" y="61321950"/>
          <a:ext cx="409075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647701</xdr:colOff>
      <xdr:row>72</xdr:row>
      <xdr:rowOff>123825</xdr:rowOff>
    </xdr:from>
    <xdr:to>
      <xdr:col>4</xdr:col>
      <xdr:colOff>1283671</xdr:colOff>
      <xdr:row>72</xdr:row>
      <xdr:rowOff>1131825</xdr:rowOff>
    </xdr:to>
    <xdr:pic>
      <xdr:nvPicPr>
        <xdr:cNvPr id="107" name="Рисунок 106" descr="EVL415-0029.jpg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/>
        <a:srcRect/>
        <a:stretch>
          <a:fillRect/>
        </a:stretch>
      </xdr:blipFill>
      <xdr:spPr>
        <a:xfrm>
          <a:off x="5791201" y="62722125"/>
          <a:ext cx="635970" cy="10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73</xdr:row>
      <xdr:rowOff>96768</xdr:rowOff>
    </xdr:from>
    <xdr:to>
      <xdr:col>4</xdr:col>
      <xdr:colOff>1259833</xdr:colOff>
      <xdr:row>73</xdr:row>
      <xdr:rowOff>1140768</xdr:rowOff>
    </xdr:to>
    <xdr:pic>
      <xdr:nvPicPr>
        <xdr:cNvPr id="108" name="Рисунок 107" descr="EVL417-0031.jpg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l="29510" t="5953" r="28877" b="5191"/>
        <a:stretch>
          <a:fillRect/>
        </a:stretch>
      </xdr:blipFill>
      <xdr:spPr>
        <a:xfrm>
          <a:off x="5753100" y="63971418"/>
          <a:ext cx="650233" cy="10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628650</xdr:colOff>
      <xdr:row>74</xdr:row>
      <xdr:rowOff>114299</xdr:rowOff>
    </xdr:from>
    <xdr:to>
      <xdr:col>4</xdr:col>
      <xdr:colOff>1247597</xdr:colOff>
      <xdr:row>74</xdr:row>
      <xdr:rowOff>1122299</xdr:rowOff>
    </xdr:to>
    <xdr:pic>
      <xdr:nvPicPr>
        <xdr:cNvPr id="109" name="Рисунок 108" descr="EVL418-0032.jpg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5772150" y="65265299"/>
          <a:ext cx="618947" cy="10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76</xdr:row>
      <xdr:rowOff>142874</xdr:rowOff>
    </xdr:from>
    <xdr:to>
      <xdr:col>4</xdr:col>
      <xdr:colOff>1325807</xdr:colOff>
      <xdr:row>76</xdr:row>
      <xdr:rowOff>971550</xdr:rowOff>
    </xdr:to>
    <xdr:pic>
      <xdr:nvPicPr>
        <xdr:cNvPr id="110" name="Рисунок 109" descr="EVL423-0035.jpg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/>
        <a:srcRect/>
        <a:stretch>
          <a:fillRect/>
        </a:stretch>
      </xdr:blipFill>
      <xdr:spPr>
        <a:xfrm>
          <a:off x="5667375" y="67837049"/>
          <a:ext cx="801932" cy="828676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371474</xdr:colOff>
      <xdr:row>77</xdr:row>
      <xdr:rowOff>51533</xdr:rowOff>
    </xdr:from>
    <xdr:to>
      <xdr:col>4</xdr:col>
      <xdr:colOff>1447799</xdr:colOff>
      <xdr:row>77</xdr:row>
      <xdr:rowOff>1238250</xdr:rowOff>
    </xdr:to>
    <xdr:pic>
      <xdr:nvPicPr>
        <xdr:cNvPr id="111" name="Рисунок 110" descr="EVL436-0036.jpg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/>
        <a:srcRect/>
        <a:stretch>
          <a:fillRect/>
        </a:stretch>
      </xdr:blipFill>
      <xdr:spPr>
        <a:xfrm>
          <a:off x="5514974" y="68850608"/>
          <a:ext cx="1076325" cy="1186717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428625</xdr:colOff>
      <xdr:row>78</xdr:row>
      <xdr:rowOff>131679</xdr:rowOff>
    </xdr:from>
    <xdr:to>
      <xdr:col>4</xdr:col>
      <xdr:colOff>1419225</xdr:colOff>
      <xdr:row>78</xdr:row>
      <xdr:rowOff>1353601</xdr:rowOff>
    </xdr:to>
    <xdr:pic>
      <xdr:nvPicPr>
        <xdr:cNvPr id="112" name="Рисунок 111" descr="EVL439-0038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/>
        <a:srcRect/>
        <a:stretch>
          <a:fillRect/>
        </a:stretch>
      </xdr:blipFill>
      <xdr:spPr>
        <a:xfrm>
          <a:off x="5572125" y="70207104"/>
          <a:ext cx="990600" cy="1221922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714376</xdr:colOff>
      <xdr:row>80</xdr:row>
      <xdr:rowOff>19051</xdr:rowOff>
    </xdr:from>
    <xdr:to>
      <xdr:col>4</xdr:col>
      <xdr:colOff>1016742</xdr:colOff>
      <xdr:row>80</xdr:row>
      <xdr:rowOff>1314451</xdr:rowOff>
    </xdr:to>
    <xdr:pic>
      <xdr:nvPicPr>
        <xdr:cNvPr id="113" name="Рисунок 112" descr="EVL442-0039.jpg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/>
        <a:srcRect/>
        <a:stretch>
          <a:fillRect/>
        </a:stretch>
      </xdr:blipFill>
      <xdr:spPr>
        <a:xfrm>
          <a:off x="5857876" y="73132951"/>
          <a:ext cx="302366" cy="1295400"/>
        </a:xfrm>
        <a:prstGeom prst="rect">
          <a:avLst/>
        </a:prstGeom>
      </xdr:spPr>
    </xdr:pic>
    <xdr:clientData/>
  </xdr:twoCellAnchor>
  <xdr:twoCellAnchor editAs="oneCell">
    <xdr:from>
      <xdr:col>4</xdr:col>
      <xdr:colOff>723903</xdr:colOff>
      <xdr:row>82</xdr:row>
      <xdr:rowOff>75030</xdr:rowOff>
    </xdr:from>
    <xdr:to>
      <xdr:col>4</xdr:col>
      <xdr:colOff>1095375</xdr:colOff>
      <xdr:row>82</xdr:row>
      <xdr:rowOff>1381688</xdr:rowOff>
    </xdr:to>
    <xdr:pic>
      <xdr:nvPicPr>
        <xdr:cNvPr id="114" name="Рисунок 113" descr="EVL444-0042.jpg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5867403" y="76008330"/>
          <a:ext cx="371472" cy="1306658"/>
        </a:xfrm>
        <a:prstGeom prst="rect">
          <a:avLst/>
        </a:prstGeom>
      </xdr:spPr>
    </xdr:pic>
    <xdr:clientData/>
  </xdr:twoCellAnchor>
  <xdr:twoCellAnchor editAs="oneCell">
    <xdr:from>
      <xdr:col>4</xdr:col>
      <xdr:colOff>690703</xdr:colOff>
      <xdr:row>81</xdr:row>
      <xdr:rowOff>114300</xdr:rowOff>
    </xdr:from>
    <xdr:to>
      <xdr:col>4</xdr:col>
      <xdr:colOff>1104901</xdr:colOff>
      <xdr:row>81</xdr:row>
      <xdr:rowOff>1329900</xdr:rowOff>
    </xdr:to>
    <xdr:pic>
      <xdr:nvPicPr>
        <xdr:cNvPr id="115" name="Рисунок 114" descr="EVL443-0041.jpg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l="37868" t="4851" r="38650" b="4309"/>
        <a:stretch>
          <a:fillRect/>
        </a:stretch>
      </xdr:blipFill>
      <xdr:spPr>
        <a:xfrm>
          <a:off x="5834203" y="74637900"/>
          <a:ext cx="414198" cy="121560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438151</xdr:colOff>
      <xdr:row>57</xdr:row>
      <xdr:rowOff>76200</xdr:rowOff>
    </xdr:from>
    <xdr:to>
      <xdr:col>4</xdr:col>
      <xdr:colOff>1326415</xdr:colOff>
      <xdr:row>57</xdr:row>
      <xdr:rowOff>1209675</xdr:rowOff>
    </xdr:to>
    <xdr:pic>
      <xdr:nvPicPr>
        <xdr:cNvPr id="116" name="Рисунок 115" descr="EVL903.jpg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/>
        <a:srcRect/>
        <a:stretch>
          <a:fillRect/>
        </a:stretch>
      </xdr:blipFill>
      <xdr:spPr>
        <a:xfrm>
          <a:off x="5581651" y="44034075"/>
          <a:ext cx="888264" cy="113347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59</xdr:row>
      <xdr:rowOff>89323</xdr:rowOff>
    </xdr:from>
    <xdr:to>
      <xdr:col>4</xdr:col>
      <xdr:colOff>1390650</xdr:colOff>
      <xdr:row>59</xdr:row>
      <xdr:rowOff>1160907</xdr:rowOff>
    </xdr:to>
    <xdr:pic>
      <xdr:nvPicPr>
        <xdr:cNvPr id="117" name="Рисунок 116" descr="EVL430.jpg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/>
        <a:srcRect/>
        <a:stretch>
          <a:fillRect/>
        </a:stretch>
      </xdr:blipFill>
      <xdr:spPr>
        <a:xfrm>
          <a:off x="5581650" y="46618948"/>
          <a:ext cx="952500" cy="1071584"/>
        </a:xfrm>
        <a:prstGeom prst="rect">
          <a:avLst/>
        </a:prstGeom>
      </xdr:spPr>
    </xdr:pic>
    <xdr:clientData/>
  </xdr:twoCellAnchor>
  <xdr:twoCellAnchor editAs="oneCell">
    <xdr:from>
      <xdr:col>4</xdr:col>
      <xdr:colOff>361949</xdr:colOff>
      <xdr:row>58</xdr:row>
      <xdr:rowOff>183405</xdr:rowOff>
    </xdr:from>
    <xdr:to>
      <xdr:col>4</xdr:col>
      <xdr:colOff>1533334</xdr:colOff>
      <xdr:row>58</xdr:row>
      <xdr:rowOff>1155405</xdr:rowOff>
    </xdr:to>
    <xdr:pic>
      <xdr:nvPicPr>
        <xdr:cNvPr id="118" name="Рисунок 117" descr="EVL433.jpg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/>
        <a:srcRect/>
        <a:stretch>
          <a:fillRect/>
        </a:stretch>
      </xdr:blipFill>
      <xdr:spPr>
        <a:xfrm>
          <a:off x="5505449" y="45427155"/>
          <a:ext cx="1171385" cy="972000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86</xdr:row>
      <xdr:rowOff>33091</xdr:rowOff>
    </xdr:from>
    <xdr:to>
      <xdr:col>4</xdr:col>
      <xdr:colOff>1304925</xdr:colOff>
      <xdr:row>86</xdr:row>
      <xdr:rowOff>1409700</xdr:rowOff>
    </xdr:to>
    <xdr:pic>
      <xdr:nvPicPr>
        <xdr:cNvPr id="126" name="Рисунок 125" descr="EVL450.jpg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/>
        <a:srcRect/>
        <a:stretch>
          <a:fillRect/>
        </a:stretch>
      </xdr:blipFill>
      <xdr:spPr>
        <a:xfrm>
          <a:off x="5734050" y="81281341"/>
          <a:ext cx="714375" cy="1376609"/>
        </a:xfrm>
        <a:prstGeom prst="rect">
          <a:avLst/>
        </a:prstGeom>
      </xdr:spPr>
    </xdr:pic>
    <xdr:clientData/>
  </xdr:twoCellAnchor>
  <xdr:twoCellAnchor>
    <xdr:from>
      <xdr:col>4</xdr:col>
      <xdr:colOff>102172</xdr:colOff>
      <xdr:row>174</xdr:row>
      <xdr:rowOff>476249</xdr:rowOff>
    </xdr:from>
    <xdr:to>
      <xdr:col>4</xdr:col>
      <xdr:colOff>1647749</xdr:colOff>
      <xdr:row>175</xdr:row>
      <xdr:rowOff>209550</xdr:rowOff>
    </xdr:to>
    <xdr:pic>
      <xdr:nvPicPr>
        <xdr:cNvPr id="127" name="Рисунок 7" descr="image002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lum bright="-10000"/>
        </a:blip>
        <a:srcRect/>
        <a:stretch>
          <a:fillRect/>
        </a:stretch>
      </xdr:blipFill>
      <xdr:spPr bwMode="auto">
        <a:xfrm>
          <a:off x="5245672" y="134416799"/>
          <a:ext cx="1545577" cy="400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228600</xdr:colOff>
      <xdr:row>19</xdr:row>
      <xdr:rowOff>409575</xdr:rowOff>
    </xdr:from>
    <xdr:to>
      <xdr:col>4</xdr:col>
      <xdr:colOff>1594659</xdr:colOff>
      <xdr:row>21</xdr:row>
      <xdr:rowOff>347355</xdr:rowOff>
    </xdr:to>
    <xdr:pic>
      <xdr:nvPicPr>
        <xdr:cNvPr id="128" name="Рисунок 127" descr="1-239-10018.jpg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/>
        <a:srcRect/>
        <a:stretch>
          <a:fillRect/>
        </a:stretch>
      </xdr:blipFill>
      <xdr:spPr>
        <a:xfrm>
          <a:off x="5372100" y="13554075"/>
          <a:ext cx="1366059" cy="94743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19</xdr:row>
      <xdr:rowOff>123825</xdr:rowOff>
    </xdr:from>
    <xdr:to>
      <xdr:col>4</xdr:col>
      <xdr:colOff>579531</xdr:colOff>
      <xdr:row>19</xdr:row>
      <xdr:rowOff>381001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81625" y="13268325"/>
          <a:ext cx="341406" cy="257176"/>
        </a:xfrm>
        <a:prstGeom prst="rect">
          <a:avLst/>
        </a:prstGeom>
      </xdr:spPr>
    </xdr:pic>
    <xdr:clientData/>
  </xdr:twoCellAnchor>
  <xdr:twoCellAnchor editAs="oneCell">
    <xdr:from>
      <xdr:col>4</xdr:col>
      <xdr:colOff>230866</xdr:colOff>
      <xdr:row>34</xdr:row>
      <xdr:rowOff>363815</xdr:rowOff>
    </xdr:from>
    <xdr:to>
      <xdr:col>4</xdr:col>
      <xdr:colOff>1676399</xdr:colOff>
      <xdr:row>36</xdr:row>
      <xdr:rowOff>340527</xdr:rowOff>
    </xdr:to>
    <xdr:pic>
      <xdr:nvPicPr>
        <xdr:cNvPr id="130" name="Рисунок 129" descr="1-239-10015.jpg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 l="5821" t="17286" r="4750" b="13922"/>
        <a:stretch>
          <a:fillRect/>
        </a:stretch>
      </xdr:blipFill>
      <xdr:spPr>
        <a:xfrm>
          <a:off x="5374366" y="20756840"/>
          <a:ext cx="1445533" cy="833962"/>
        </a:xfrm>
        <a:prstGeom prst="rect">
          <a:avLst/>
        </a:prstGeom>
      </xdr:spPr>
    </xdr:pic>
    <xdr:clientData/>
  </xdr:twoCellAnchor>
  <xdr:twoCellAnchor editAs="oneCell">
    <xdr:from>
      <xdr:col>4</xdr:col>
      <xdr:colOff>895350</xdr:colOff>
      <xdr:row>3</xdr:row>
      <xdr:rowOff>171451</xdr:rowOff>
    </xdr:from>
    <xdr:to>
      <xdr:col>4</xdr:col>
      <xdr:colOff>1343025</xdr:colOff>
      <xdr:row>3</xdr:row>
      <xdr:rowOff>794681</xdr:rowOff>
    </xdr:to>
    <xdr:pic>
      <xdr:nvPicPr>
        <xdr:cNvPr id="217" name="Рисунок 216" descr="Comp_new_1.jpg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l="31507" t="4566" r="30594" b="4566"/>
        <a:stretch>
          <a:fillRect/>
        </a:stretch>
      </xdr:blipFill>
      <xdr:spPr>
        <a:xfrm>
          <a:off x="6038850" y="5476876"/>
          <a:ext cx="447675" cy="623230"/>
        </a:xfrm>
        <a:prstGeom prst="rect">
          <a:avLst/>
        </a:prstGeom>
      </xdr:spPr>
    </xdr:pic>
    <xdr:clientData/>
  </xdr:twoCellAnchor>
  <xdr:twoCellAnchor editAs="oneCell">
    <xdr:from>
      <xdr:col>4</xdr:col>
      <xdr:colOff>1466850</xdr:colOff>
      <xdr:row>3</xdr:row>
      <xdr:rowOff>180975</xdr:rowOff>
    </xdr:from>
    <xdr:to>
      <xdr:col>5</xdr:col>
      <xdr:colOff>182670</xdr:colOff>
      <xdr:row>3</xdr:row>
      <xdr:rowOff>781050</xdr:rowOff>
    </xdr:to>
    <xdr:pic>
      <xdr:nvPicPr>
        <xdr:cNvPr id="218" name="Рисунок 217" descr="Comp_new_2.jpg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 l="30366" t="6283" r="29319" b="8377"/>
        <a:stretch>
          <a:fillRect/>
        </a:stretch>
      </xdr:blipFill>
      <xdr:spPr>
        <a:xfrm>
          <a:off x="6610350" y="5486400"/>
          <a:ext cx="496995" cy="600075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3</xdr:row>
      <xdr:rowOff>180976</xdr:rowOff>
    </xdr:from>
    <xdr:to>
      <xdr:col>5</xdr:col>
      <xdr:colOff>734359</xdr:colOff>
      <xdr:row>3</xdr:row>
      <xdr:rowOff>847726</xdr:rowOff>
    </xdr:to>
    <xdr:pic>
      <xdr:nvPicPr>
        <xdr:cNvPr id="219" name="Рисунок 218" descr="Comp_new_3.jpg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 l="32422" t="6641" r="30078" b="10547"/>
        <a:stretch>
          <a:fillRect/>
        </a:stretch>
      </xdr:blipFill>
      <xdr:spPr>
        <a:xfrm>
          <a:off x="7219950" y="5486401"/>
          <a:ext cx="439084" cy="666750"/>
        </a:xfrm>
        <a:prstGeom prst="rect">
          <a:avLst/>
        </a:prstGeom>
      </xdr:spPr>
    </xdr:pic>
    <xdr:clientData/>
  </xdr:twoCellAnchor>
  <xdr:twoCellAnchor>
    <xdr:from>
      <xdr:col>1</xdr:col>
      <xdr:colOff>1295400</xdr:colOff>
      <xdr:row>3</xdr:row>
      <xdr:rowOff>95249</xdr:rowOff>
    </xdr:from>
    <xdr:to>
      <xdr:col>1</xdr:col>
      <xdr:colOff>1861875</xdr:colOff>
      <xdr:row>3</xdr:row>
      <xdr:rowOff>626941</xdr:rowOff>
    </xdr:to>
    <xdr:pic>
      <xdr:nvPicPr>
        <xdr:cNvPr id="220" name="Picture 3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0" cstate="print"/>
        <a:srcRect r="57260"/>
        <a:stretch>
          <a:fillRect/>
        </a:stretch>
      </xdr:blipFill>
      <xdr:spPr bwMode="auto">
        <a:xfrm>
          <a:off x="1295400" y="5400674"/>
          <a:ext cx="566475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295275</xdr:colOff>
      <xdr:row>3</xdr:row>
      <xdr:rowOff>95250</xdr:rowOff>
    </xdr:from>
    <xdr:to>
      <xdr:col>1</xdr:col>
      <xdr:colOff>857250</xdr:colOff>
      <xdr:row>3</xdr:row>
      <xdr:rowOff>626942</xdr:rowOff>
    </xdr:to>
    <xdr:pic>
      <xdr:nvPicPr>
        <xdr:cNvPr id="221" name="Рисунок 220" descr="dub-chesterfield003_2.jpg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295275" y="5400675"/>
          <a:ext cx="561975" cy="531692"/>
        </a:xfrm>
        <a:prstGeom prst="rect">
          <a:avLst/>
        </a:prstGeom>
      </xdr:spPr>
    </xdr:pic>
    <xdr:clientData/>
  </xdr:twoCellAnchor>
  <xdr:twoCellAnchor>
    <xdr:from>
      <xdr:col>2</xdr:col>
      <xdr:colOff>304799</xdr:colOff>
      <xdr:row>3</xdr:row>
      <xdr:rowOff>95250</xdr:rowOff>
    </xdr:from>
    <xdr:to>
      <xdr:col>2</xdr:col>
      <xdr:colOff>880799</xdr:colOff>
      <xdr:row>3</xdr:row>
      <xdr:rowOff>626942</xdr:rowOff>
    </xdr:to>
    <xdr:pic>
      <xdr:nvPicPr>
        <xdr:cNvPr id="222" name="Рисунок 221" descr="Антрацит.jpg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2266949" y="5400675"/>
          <a:ext cx="576000" cy="531692"/>
        </a:xfrm>
        <a:prstGeom prst="rect">
          <a:avLst/>
        </a:prstGeom>
      </xdr:spPr>
    </xdr:pic>
    <xdr:clientData/>
  </xdr:twoCellAnchor>
  <xdr:twoCellAnchor>
    <xdr:from>
      <xdr:col>2</xdr:col>
      <xdr:colOff>1362075</xdr:colOff>
      <xdr:row>3</xdr:row>
      <xdr:rowOff>113933</xdr:rowOff>
    </xdr:from>
    <xdr:to>
      <xdr:col>2</xdr:col>
      <xdr:colOff>1830075</xdr:colOff>
      <xdr:row>3</xdr:row>
      <xdr:rowOff>563908</xdr:rowOff>
    </xdr:to>
    <xdr:pic>
      <xdr:nvPicPr>
        <xdr:cNvPr id="226" name="Рисунок 225" descr="цвет антрацит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24225" y="5419358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47624</xdr:colOff>
      <xdr:row>1</xdr:row>
      <xdr:rowOff>47623</xdr:rowOff>
    </xdr:from>
    <xdr:to>
      <xdr:col>2</xdr:col>
      <xdr:colOff>1714500</xdr:colOff>
      <xdr:row>1</xdr:row>
      <xdr:rowOff>2423623</xdr:rowOff>
    </xdr:to>
    <xdr:pic>
      <xdr:nvPicPr>
        <xdr:cNvPr id="234" name="Рисунок 233" descr="Evo6_2.jpg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 cstate="screen"/>
        <a:srcRect/>
        <a:stretch>
          <a:fillRect/>
        </a:stretch>
      </xdr:blipFill>
      <xdr:spPr>
        <a:xfrm>
          <a:off x="47624" y="1628773"/>
          <a:ext cx="3629026" cy="2376000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371474</xdr:colOff>
      <xdr:row>45</xdr:row>
      <xdr:rowOff>228600</xdr:rowOff>
    </xdr:from>
    <xdr:to>
      <xdr:col>4</xdr:col>
      <xdr:colOff>1496709</xdr:colOff>
      <xdr:row>45</xdr:row>
      <xdr:rowOff>1333500</xdr:rowOff>
    </xdr:to>
    <xdr:pic>
      <xdr:nvPicPr>
        <xdr:cNvPr id="235" name="Рисунок 234" descr="EVL180-О-60-30-ANT-ANT-U003-10026.jpg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/>
        <a:srcRect/>
        <a:stretch>
          <a:fillRect/>
        </a:stretch>
      </xdr:blipFill>
      <xdr:spPr>
        <a:xfrm>
          <a:off x="5514974" y="29537025"/>
          <a:ext cx="1125235" cy="110490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104</xdr:row>
      <xdr:rowOff>219075</xdr:rowOff>
    </xdr:from>
    <xdr:to>
      <xdr:col>4</xdr:col>
      <xdr:colOff>1628775</xdr:colOff>
      <xdr:row>105</xdr:row>
      <xdr:rowOff>581025</xdr:rowOff>
    </xdr:to>
    <xdr:pic>
      <xdr:nvPicPr>
        <xdr:cNvPr id="236" name="Рисунок 235" descr="280-0006 (1).jpg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/>
        <a:srcRect/>
        <a:stretch>
          <a:fillRect/>
        </a:stretch>
      </xdr:blipFill>
      <xdr:spPr>
        <a:xfrm>
          <a:off x="5581650" y="93068775"/>
          <a:ext cx="1190625" cy="105727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476250</xdr:colOff>
      <xdr:row>100</xdr:row>
      <xdr:rowOff>53487</xdr:rowOff>
    </xdr:from>
    <xdr:to>
      <xdr:col>4</xdr:col>
      <xdr:colOff>1466850</xdr:colOff>
      <xdr:row>102</xdr:row>
      <xdr:rowOff>66675</xdr:rowOff>
    </xdr:to>
    <xdr:pic>
      <xdr:nvPicPr>
        <xdr:cNvPr id="237" name="Рисунок 236" descr="2023-10-12_15-36-24.png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619750" y="91198212"/>
          <a:ext cx="990600" cy="832338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106</xdr:row>
      <xdr:rowOff>200025</xdr:rowOff>
    </xdr:from>
    <xdr:to>
      <xdr:col>4</xdr:col>
      <xdr:colOff>1609726</xdr:colOff>
      <xdr:row>107</xdr:row>
      <xdr:rowOff>561975</xdr:rowOff>
    </xdr:to>
    <xdr:pic>
      <xdr:nvPicPr>
        <xdr:cNvPr id="238" name="Рисунок 237" descr="280-0006 (1).jpg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/>
        <a:srcRect/>
        <a:stretch>
          <a:fillRect/>
        </a:stretch>
      </xdr:blipFill>
      <xdr:spPr>
        <a:xfrm>
          <a:off x="5381626" y="94535625"/>
          <a:ext cx="1371600" cy="105727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108</xdr:row>
      <xdr:rowOff>200025</xdr:rowOff>
    </xdr:from>
    <xdr:to>
      <xdr:col>4</xdr:col>
      <xdr:colOff>1762125</xdr:colOff>
      <xdr:row>109</xdr:row>
      <xdr:rowOff>561975</xdr:rowOff>
    </xdr:to>
    <xdr:pic>
      <xdr:nvPicPr>
        <xdr:cNvPr id="239" name="Рисунок 238" descr="280-0006 (1).jpg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/>
        <a:srcRect/>
        <a:stretch>
          <a:fillRect/>
        </a:stretch>
      </xdr:blipFill>
      <xdr:spPr>
        <a:xfrm>
          <a:off x="5219700" y="95926275"/>
          <a:ext cx="1685925" cy="1057275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122</xdr:row>
      <xdr:rowOff>175372</xdr:rowOff>
    </xdr:from>
    <xdr:to>
      <xdr:col>4</xdr:col>
      <xdr:colOff>1533525</xdr:colOff>
      <xdr:row>124</xdr:row>
      <xdr:rowOff>180974</xdr:rowOff>
    </xdr:to>
    <xdr:pic>
      <xdr:nvPicPr>
        <xdr:cNvPr id="240" name="Рисунок 239" descr="2023-10-12_16-08-08.png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448300" y="103997872"/>
          <a:ext cx="1228725" cy="834277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126</xdr:row>
      <xdr:rowOff>133350</xdr:rowOff>
    </xdr:from>
    <xdr:to>
      <xdr:col>4</xdr:col>
      <xdr:colOff>1607854</xdr:colOff>
      <xdr:row>127</xdr:row>
      <xdr:rowOff>561975</xdr:rowOff>
    </xdr:to>
    <xdr:pic>
      <xdr:nvPicPr>
        <xdr:cNvPr id="241" name="Рисунок 240" descr="280-0007.jpg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rcRect l="17992" t="11995" r="14804" b="8983"/>
        <a:stretch>
          <a:fillRect/>
        </a:stretch>
      </xdr:blipFill>
      <xdr:spPr>
        <a:xfrm>
          <a:off x="5476875" y="105803700"/>
          <a:ext cx="1274479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128</xdr:row>
      <xdr:rowOff>190499</xdr:rowOff>
    </xdr:from>
    <xdr:to>
      <xdr:col>4</xdr:col>
      <xdr:colOff>1657350</xdr:colOff>
      <xdr:row>129</xdr:row>
      <xdr:rowOff>533399</xdr:rowOff>
    </xdr:to>
    <xdr:pic>
      <xdr:nvPicPr>
        <xdr:cNvPr id="242" name="Рисунок 241" descr="280-0007.jpg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 l="17992" t="11995" r="14804" b="8983"/>
        <a:stretch>
          <a:fillRect/>
        </a:stretch>
      </xdr:blipFill>
      <xdr:spPr>
        <a:xfrm>
          <a:off x="5343525" y="107251499"/>
          <a:ext cx="1457325" cy="1038225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130</xdr:row>
      <xdr:rowOff>123825</xdr:rowOff>
    </xdr:from>
    <xdr:to>
      <xdr:col>4</xdr:col>
      <xdr:colOff>1743075</xdr:colOff>
      <xdr:row>131</xdr:row>
      <xdr:rowOff>533400</xdr:rowOff>
    </xdr:to>
    <xdr:pic>
      <xdr:nvPicPr>
        <xdr:cNvPr id="243" name="Рисунок 242" descr="280-0007.jpg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 l="17992" t="11995" r="14804" b="8983"/>
        <a:stretch>
          <a:fillRect/>
        </a:stretch>
      </xdr:blipFill>
      <xdr:spPr>
        <a:xfrm>
          <a:off x="5248275" y="108575475"/>
          <a:ext cx="1638300" cy="1104900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295276</xdr:colOff>
      <xdr:row>162</xdr:row>
      <xdr:rowOff>323491</xdr:rowOff>
    </xdr:from>
    <xdr:to>
      <xdr:col>4</xdr:col>
      <xdr:colOff>1666876</xdr:colOff>
      <xdr:row>163</xdr:row>
      <xdr:rowOff>447675</xdr:rowOff>
    </xdr:to>
    <xdr:pic>
      <xdr:nvPicPr>
        <xdr:cNvPr id="244" name="Рисунок 243" descr="280-0008.jpg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/>
        <a:srcRect/>
        <a:stretch>
          <a:fillRect/>
        </a:stretch>
      </xdr:blipFill>
      <xdr:spPr>
        <a:xfrm>
          <a:off x="5438776" y="127091716"/>
          <a:ext cx="1371600" cy="819509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164</xdr:row>
      <xdr:rowOff>295275</xdr:rowOff>
    </xdr:from>
    <xdr:to>
      <xdr:col>4</xdr:col>
      <xdr:colOff>1657349</xdr:colOff>
      <xdr:row>165</xdr:row>
      <xdr:rowOff>450916</xdr:rowOff>
    </xdr:to>
    <xdr:pic>
      <xdr:nvPicPr>
        <xdr:cNvPr id="245" name="Рисунок 244" descr="280-0008.jpg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/>
        <a:srcRect/>
        <a:stretch>
          <a:fillRect/>
        </a:stretch>
      </xdr:blipFill>
      <xdr:spPr>
        <a:xfrm>
          <a:off x="5324474" y="128454150"/>
          <a:ext cx="1476375" cy="850966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161924</xdr:colOff>
      <xdr:row>166</xdr:row>
      <xdr:rowOff>403754</xdr:rowOff>
    </xdr:from>
    <xdr:to>
      <xdr:col>4</xdr:col>
      <xdr:colOff>1714500</xdr:colOff>
      <xdr:row>167</xdr:row>
      <xdr:rowOff>384241</xdr:rowOff>
    </xdr:to>
    <xdr:pic>
      <xdr:nvPicPr>
        <xdr:cNvPr id="246" name="Рисунок 245" descr="280-0008.jpg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/>
        <a:srcRect/>
        <a:stretch>
          <a:fillRect/>
        </a:stretch>
      </xdr:blipFill>
      <xdr:spPr>
        <a:xfrm>
          <a:off x="5305424" y="129953279"/>
          <a:ext cx="1552576" cy="894887"/>
        </a:xfrm>
        <a:prstGeom prst="rect">
          <a:avLst/>
        </a:prstGeom>
      </xdr:spPr>
    </xdr:pic>
    <xdr:clientData/>
  </xdr:twoCellAnchor>
  <xdr:twoCellAnchor>
    <xdr:from>
      <xdr:col>3</xdr:col>
      <xdr:colOff>142875</xdr:colOff>
      <xdr:row>160</xdr:row>
      <xdr:rowOff>95250</xdr:rowOff>
    </xdr:from>
    <xdr:to>
      <xdr:col>3</xdr:col>
      <xdr:colOff>1002080</xdr:colOff>
      <xdr:row>160</xdr:row>
      <xdr:rowOff>914400</xdr:rowOff>
    </xdr:to>
    <xdr:pic>
      <xdr:nvPicPr>
        <xdr:cNvPr id="247" name="Рисунок 1" descr="image001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 l="8002" t="5813" r="5344" b="7565"/>
        <a:stretch>
          <a:fillRect/>
        </a:stretch>
      </xdr:blipFill>
      <xdr:spPr bwMode="auto">
        <a:xfrm>
          <a:off x="4076700" y="125520450"/>
          <a:ext cx="85920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1133475</xdr:colOff>
      <xdr:row>3</xdr:row>
      <xdr:rowOff>104775</xdr:rowOff>
    </xdr:from>
    <xdr:to>
      <xdr:col>4</xdr:col>
      <xdr:colOff>553800</xdr:colOff>
      <xdr:row>3</xdr:row>
      <xdr:rowOff>608775</xdr:rowOff>
    </xdr:to>
    <xdr:pic>
      <xdr:nvPicPr>
        <xdr:cNvPr id="248" name="Рисунок 247" descr="Grey.jpeg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5067300" y="5410200"/>
          <a:ext cx="630000" cy="50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110</xdr:row>
      <xdr:rowOff>43963</xdr:rowOff>
    </xdr:from>
    <xdr:to>
      <xdr:col>4</xdr:col>
      <xdr:colOff>1457325</xdr:colOff>
      <xdr:row>111</xdr:row>
      <xdr:rowOff>457200</xdr:rowOff>
    </xdr:to>
    <xdr:pic>
      <xdr:nvPicPr>
        <xdr:cNvPr id="707" name="Рисунок 706" descr="2023-10-12_15-36-24.png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610225" y="97160863"/>
          <a:ext cx="990600" cy="784712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113</xdr:row>
      <xdr:rowOff>95249</xdr:rowOff>
    </xdr:from>
    <xdr:to>
      <xdr:col>4</xdr:col>
      <xdr:colOff>1682332</xdr:colOff>
      <xdr:row>115</xdr:row>
      <xdr:rowOff>9524</xdr:rowOff>
    </xdr:to>
    <xdr:pic>
      <xdr:nvPicPr>
        <xdr:cNvPr id="723" name="Рисунок 722" descr="280-0004.jpg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 l="16933" t="9878" r="15863" b="9689"/>
        <a:stretch>
          <a:fillRect/>
        </a:stretch>
      </xdr:blipFill>
      <xdr:spPr>
        <a:xfrm>
          <a:off x="5372100" y="98821874"/>
          <a:ext cx="1453732" cy="13049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952500</xdr:colOff>
      <xdr:row>114</xdr:row>
      <xdr:rowOff>691515</xdr:rowOff>
    </xdr:from>
    <xdr:to>
      <xdr:col>4</xdr:col>
      <xdr:colOff>1719262</xdr:colOff>
      <xdr:row>115</xdr:row>
      <xdr:rowOff>609600</xdr:rowOff>
    </xdr:to>
    <xdr:pic>
      <xdr:nvPicPr>
        <xdr:cNvPr id="724" name="Рисунок 723" descr="Grey.jpeg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6096000" y="100113465"/>
          <a:ext cx="766762" cy="613410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119</xdr:row>
      <xdr:rowOff>171450</xdr:rowOff>
    </xdr:from>
    <xdr:to>
      <xdr:col>4</xdr:col>
      <xdr:colOff>1619250</xdr:colOff>
      <xdr:row>121</xdr:row>
      <xdr:rowOff>314325</xdr:rowOff>
    </xdr:to>
    <xdr:pic>
      <xdr:nvPicPr>
        <xdr:cNvPr id="764" name="Рисунок 763" descr="Mint-2.jpeg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5419725" y="102536625"/>
          <a:ext cx="1343025" cy="1085850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116</xdr:row>
      <xdr:rowOff>123824</xdr:rowOff>
    </xdr:from>
    <xdr:to>
      <xdr:col>4</xdr:col>
      <xdr:colOff>1590675</xdr:colOff>
      <xdr:row>117</xdr:row>
      <xdr:rowOff>476249</xdr:rowOff>
    </xdr:to>
    <xdr:pic>
      <xdr:nvPicPr>
        <xdr:cNvPr id="785" name="Рисунок 784" descr="2023-10-12_15-36-24.png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743575" y="100936424"/>
          <a:ext cx="990600" cy="71437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135</xdr:row>
      <xdr:rowOff>57150</xdr:rowOff>
    </xdr:from>
    <xdr:to>
      <xdr:col>4</xdr:col>
      <xdr:colOff>1676400</xdr:colOff>
      <xdr:row>136</xdr:row>
      <xdr:rowOff>619125</xdr:rowOff>
    </xdr:to>
    <xdr:pic>
      <xdr:nvPicPr>
        <xdr:cNvPr id="826" name="Рисунок 825" descr="280-0005.jpg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rcRect l="15875" t="11994" r="15333" b="10394"/>
        <a:stretch>
          <a:fillRect/>
        </a:stretch>
      </xdr:blipFill>
      <xdr:spPr>
        <a:xfrm>
          <a:off x="5334000" y="111375825"/>
          <a:ext cx="1485900" cy="1257300"/>
        </a:xfrm>
        <a:prstGeom prst="rect">
          <a:avLst/>
        </a:prstGeom>
      </xdr:spPr>
    </xdr:pic>
    <xdr:clientData/>
  </xdr:twoCellAnchor>
  <xdr:twoCellAnchor editAs="oneCell">
    <xdr:from>
      <xdr:col>4</xdr:col>
      <xdr:colOff>942975</xdr:colOff>
      <xdr:row>137</xdr:row>
      <xdr:rowOff>9525</xdr:rowOff>
    </xdr:from>
    <xdr:to>
      <xdr:col>4</xdr:col>
      <xdr:colOff>1709737</xdr:colOff>
      <xdr:row>137</xdr:row>
      <xdr:rowOff>622935</xdr:rowOff>
    </xdr:to>
    <xdr:pic>
      <xdr:nvPicPr>
        <xdr:cNvPr id="827" name="Рисунок 826" descr="Grey.jpeg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6086475" y="112718850"/>
          <a:ext cx="766762" cy="61341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132</xdr:row>
      <xdr:rowOff>57151</xdr:rowOff>
    </xdr:from>
    <xdr:to>
      <xdr:col>4</xdr:col>
      <xdr:colOff>1428751</xdr:colOff>
      <xdr:row>133</xdr:row>
      <xdr:rowOff>390525</xdr:rowOff>
    </xdr:to>
    <xdr:pic>
      <xdr:nvPicPr>
        <xdr:cNvPr id="828" name="Рисунок 827" descr="2023-10-12_16-08-08.png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410201" y="109899451"/>
          <a:ext cx="1162050" cy="752474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342901</xdr:colOff>
      <xdr:row>138</xdr:row>
      <xdr:rowOff>114300</xdr:rowOff>
    </xdr:from>
    <xdr:to>
      <xdr:col>4</xdr:col>
      <xdr:colOff>1504951</xdr:colOff>
      <xdr:row>139</xdr:row>
      <xdr:rowOff>419100</xdr:rowOff>
    </xdr:to>
    <xdr:pic>
      <xdr:nvPicPr>
        <xdr:cNvPr id="829" name="Рисунок 828" descr="2023-10-12_16-08-08.png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486401" y="113518950"/>
          <a:ext cx="1162050" cy="704850"/>
        </a:xfrm>
        <a:prstGeom prst="rect">
          <a:avLst/>
        </a:prstGeom>
      </xdr:spPr>
    </xdr:pic>
    <xdr:clientData/>
  </xdr:twoCellAnchor>
  <xdr:twoCellAnchor editAs="oneCell">
    <xdr:from>
      <xdr:col>4</xdr:col>
      <xdr:colOff>209549</xdr:colOff>
      <xdr:row>141</xdr:row>
      <xdr:rowOff>285750</xdr:rowOff>
    </xdr:from>
    <xdr:to>
      <xdr:col>4</xdr:col>
      <xdr:colOff>1685924</xdr:colOff>
      <xdr:row>143</xdr:row>
      <xdr:rowOff>76200</xdr:rowOff>
    </xdr:to>
    <xdr:pic>
      <xdr:nvPicPr>
        <xdr:cNvPr id="830" name="Рисунок 829" descr="Mint-2.jpeg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5353049" y="115138200"/>
          <a:ext cx="1476375" cy="11811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</xdr:row>
      <xdr:rowOff>57150</xdr:rowOff>
    </xdr:from>
    <xdr:to>
      <xdr:col>5</xdr:col>
      <xdr:colOff>441536</xdr:colOff>
      <xdr:row>1</xdr:row>
      <xdr:rowOff>2433150</xdr:rowOff>
    </xdr:to>
    <xdr:pic>
      <xdr:nvPicPr>
        <xdr:cNvPr id="1147" name="Picture 1" descr="https://www.directoria-moder.ru/upload/iblock/9f7/9f7da111777f4654e32fb1db88d3201d.jpg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3971925" y="1638300"/>
          <a:ext cx="3394286" cy="23760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230969</xdr:colOff>
      <xdr:row>6</xdr:row>
      <xdr:rowOff>390525</xdr:rowOff>
    </xdr:from>
    <xdr:to>
      <xdr:col>4</xdr:col>
      <xdr:colOff>1607608</xdr:colOff>
      <xdr:row>8</xdr:row>
      <xdr:rowOff>296331</xdr:rowOff>
    </xdr:to>
    <xdr:pic>
      <xdr:nvPicPr>
        <xdr:cNvPr id="2625" name="Рисунок 2624" descr="Evo_chester0000.jpg">
          <a:extLst>
            <a:ext uri="{FF2B5EF4-FFF2-40B4-BE49-F238E27FC236}">
              <a16:creationId xmlns:a16="http://schemas.microsoft.com/office/drawing/2014/main" xmlns="" id="{00000000-0008-0000-0000-00004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/>
        <a:srcRect/>
        <a:stretch>
          <a:fillRect/>
        </a:stretch>
      </xdr:blipFill>
      <xdr:spPr>
        <a:xfrm>
          <a:off x="5374469" y="7467600"/>
          <a:ext cx="1376639" cy="915456"/>
        </a:xfrm>
        <a:prstGeom prst="rect">
          <a:avLst/>
        </a:prstGeom>
      </xdr:spPr>
    </xdr:pic>
    <xdr:clientData/>
  </xdr:twoCellAnchor>
  <xdr:twoCellAnchor editAs="oneCell">
    <xdr:from>
      <xdr:col>4</xdr:col>
      <xdr:colOff>156966</xdr:colOff>
      <xdr:row>9</xdr:row>
      <xdr:rowOff>360196</xdr:rowOff>
    </xdr:from>
    <xdr:to>
      <xdr:col>4</xdr:col>
      <xdr:colOff>1590763</xdr:colOff>
      <xdr:row>12</xdr:row>
      <xdr:rowOff>148530</xdr:rowOff>
    </xdr:to>
    <xdr:pic>
      <xdr:nvPicPr>
        <xdr:cNvPr id="2627" name="Рисунок 2626" descr="Evo_chester0001.jpg">
          <a:extLst>
            <a:ext uri="{FF2B5EF4-FFF2-40B4-BE49-F238E27FC236}">
              <a16:creationId xmlns:a16="http://schemas.microsoft.com/office/drawing/2014/main" xmlns="" id="{00000000-0008-0000-00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/>
        <a:srcRect/>
        <a:stretch>
          <a:fillRect/>
        </a:stretch>
      </xdr:blipFill>
      <xdr:spPr>
        <a:xfrm>
          <a:off x="5300466" y="8951746"/>
          <a:ext cx="1433797" cy="931334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22</xdr:row>
      <xdr:rowOff>209550</xdr:rowOff>
    </xdr:from>
    <xdr:to>
      <xdr:col>4</xdr:col>
      <xdr:colOff>1418833</xdr:colOff>
      <xdr:row>23</xdr:row>
      <xdr:rowOff>457201</xdr:rowOff>
    </xdr:to>
    <xdr:pic>
      <xdr:nvPicPr>
        <xdr:cNvPr id="2631" name="Рисунок 2630" descr="Evo_chester0006.jpg">
          <a:extLst>
            <a:ext uri="{FF2B5EF4-FFF2-40B4-BE49-F238E27FC236}">
              <a16:creationId xmlns:a16="http://schemas.microsoft.com/office/drawing/2014/main" xmlns="" id="{00000000-0008-0000-00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/>
        <a:srcRect/>
        <a:stretch>
          <a:fillRect/>
        </a:stretch>
      </xdr:blipFill>
      <xdr:spPr>
        <a:xfrm>
          <a:off x="5476875" y="14868525"/>
          <a:ext cx="1085458" cy="752476"/>
        </a:xfrm>
        <a:prstGeom prst="rect">
          <a:avLst/>
        </a:prstGeom>
      </xdr:spPr>
    </xdr:pic>
    <xdr:clientData/>
  </xdr:twoCellAnchor>
  <xdr:twoCellAnchor editAs="oneCell">
    <xdr:from>
      <xdr:col>4</xdr:col>
      <xdr:colOff>202232</xdr:colOff>
      <xdr:row>24</xdr:row>
      <xdr:rowOff>214566</xdr:rowOff>
    </xdr:from>
    <xdr:to>
      <xdr:col>4</xdr:col>
      <xdr:colOff>1421431</xdr:colOff>
      <xdr:row>25</xdr:row>
      <xdr:rowOff>384542</xdr:rowOff>
    </xdr:to>
    <xdr:pic>
      <xdr:nvPicPr>
        <xdr:cNvPr id="2635" name="Рисунок 2634" descr="Evo_chester_A0006.jpg">
          <a:extLst>
            <a:ext uri="{FF2B5EF4-FFF2-40B4-BE49-F238E27FC236}">
              <a16:creationId xmlns:a16="http://schemas.microsoft.com/office/drawing/2014/main" xmlns="" id="{00000000-0008-0000-0000-00004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/>
        <a:srcRect/>
        <a:stretch>
          <a:fillRect/>
        </a:stretch>
      </xdr:blipFill>
      <xdr:spPr>
        <a:xfrm>
          <a:off x="5345732" y="15883191"/>
          <a:ext cx="1219199" cy="741476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276226</xdr:colOff>
      <xdr:row>26</xdr:row>
      <xdr:rowOff>95250</xdr:rowOff>
    </xdr:from>
    <xdr:to>
      <xdr:col>4</xdr:col>
      <xdr:colOff>1445067</xdr:colOff>
      <xdr:row>27</xdr:row>
      <xdr:rowOff>361950</xdr:rowOff>
    </xdr:to>
    <xdr:pic>
      <xdr:nvPicPr>
        <xdr:cNvPr id="2639" name="Рисунок 2638" descr="1-239-10019.jpg">
          <a:extLst>
            <a:ext uri="{FF2B5EF4-FFF2-40B4-BE49-F238E27FC236}">
              <a16:creationId xmlns:a16="http://schemas.microsoft.com/office/drawing/2014/main" xmlns="" id="{00000000-0008-0000-0000-00004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 l="5556" t="10583" r="5544" b="8278"/>
        <a:stretch>
          <a:fillRect/>
        </a:stretch>
      </xdr:blipFill>
      <xdr:spPr>
        <a:xfrm>
          <a:off x="5419726" y="16906875"/>
          <a:ext cx="1168841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428626</xdr:colOff>
      <xdr:row>60</xdr:row>
      <xdr:rowOff>104775</xdr:rowOff>
    </xdr:from>
    <xdr:to>
      <xdr:col>4</xdr:col>
      <xdr:colOff>1252836</xdr:colOff>
      <xdr:row>60</xdr:row>
      <xdr:rowOff>1184775</xdr:rowOff>
    </xdr:to>
    <xdr:pic>
      <xdr:nvPicPr>
        <xdr:cNvPr id="2647" name="Рисунок 2646" descr="EVL905.jpg">
          <a:extLst>
            <a:ext uri="{FF2B5EF4-FFF2-40B4-BE49-F238E27FC236}">
              <a16:creationId xmlns:a16="http://schemas.microsoft.com/office/drawing/2014/main" xmlns="" id="{00000000-0008-0000-00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 l="28125" t="1912" r="24750" b="3611"/>
        <a:stretch>
          <a:fillRect/>
        </a:stretch>
      </xdr:blipFill>
      <xdr:spPr>
        <a:xfrm>
          <a:off x="5572126" y="47920275"/>
          <a:ext cx="824210" cy="10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628650</xdr:colOff>
      <xdr:row>75</xdr:row>
      <xdr:rowOff>133350</xdr:rowOff>
    </xdr:from>
    <xdr:to>
      <xdr:col>4</xdr:col>
      <xdr:colOff>1276650</xdr:colOff>
      <xdr:row>75</xdr:row>
      <xdr:rowOff>1164575</xdr:rowOff>
    </xdr:to>
    <xdr:pic>
      <xdr:nvPicPr>
        <xdr:cNvPr id="2648" name="Рисунок 2647" descr="EVL416.jpg">
          <a:extLst>
            <a:ext uri="{FF2B5EF4-FFF2-40B4-BE49-F238E27FC236}">
              <a16:creationId xmlns:a16="http://schemas.microsoft.com/office/drawing/2014/main" xmlns="" id="{00000000-0008-0000-0000-00005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/>
        <a:srcRect/>
        <a:stretch>
          <a:fillRect/>
        </a:stretch>
      </xdr:blipFill>
      <xdr:spPr>
        <a:xfrm>
          <a:off x="5772150" y="66560700"/>
          <a:ext cx="648000" cy="103122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666750</xdr:colOff>
      <xdr:row>84</xdr:row>
      <xdr:rowOff>66675</xdr:rowOff>
    </xdr:from>
    <xdr:to>
      <xdr:col>4</xdr:col>
      <xdr:colOff>1187536</xdr:colOff>
      <xdr:row>84</xdr:row>
      <xdr:rowOff>1038225</xdr:rowOff>
    </xdr:to>
    <xdr:pic>
      <xdr:nvPicPr>
        <xdr:cNvPr id="2649" name="Рисунок 2648" descr="EVL445-0043.jpg">
          <a:extLst>
            <a:ext uri="{FF2B5EF4-FFF2-40B4-BE49-F238E27FC236}">
              <a16:creationId xmlns:a16="http://schemas.microsoft.com/office/drawing/2014/main" xmlns="" id="{00000000-0008-0000-0000-00005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 l="29986" t="7017" r="35030" b="6440"/>
        <a:stretch>
          <a:fillRect/>
        </a:stretch>
      </xdr:blipFill>
      <xdr:spPr>
        <a:xfrm>
          <a:off x="5810250" y="78819375"/>
          <a:ext cx="520786" cy="971550"/>
        </a:xfrm>
        <a:prstGeom prst="rect">
          <a:avLst/>
        </a:prstGeom>
      </xdr:spPr>
    </xdr:pic>
    <xdr:clientData/>
  </xdr:twoCellAnchor>
  <xdr:twoCellAnchor editAs="oneCell">
    <xdr:from>
      <xdr:col>4</xdr:col>
      <xdr:colOff>657225</xdr:colOff>
      <xdr:row>85</xdr:row>
      <xdr:rowOff>95822</xdr:rowOff>
    </xdr:from>
    <xdr:to>
      <xdr:col>4</xdr:col>
      <xdr:colOff>1162050</xdr:colOff>
      <xdr:row>85</xdr:row>
      <xdr:rowOff>1239238</xdr:rowOff>
    </xdr:to>
    <xdr:pic>
      <xdr:nvPicPr>
        <xdr:cNvPr id="2650" name="Рисунок 2649" descr="EVL446-0044.jpg">
          <a:extLst>
            <a:ext uri="{FF2B5EF4-FFF2-40B4-BE49-F238E27FC236}">
              <a16:creationId xmlns:a16="http://schemas.microsoft.com/office/drawing/2014/main" xmlns="" id="{00000000-0008-0000-0000-00005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 l="34102" t="7017" r="37088" b="6051"/>
        <a:stretch>
          <a:fillRect/>
        </a:stretch>
      </xdr:blipFill>
      <xdr:spPr>
        <a:xfrm>
          <a:off x="5800725" y="80039147"/>
          <a:ext cx="504825" cy="1143416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685800</xdr:colOff>
      <xdr:row>83</xdr:row>
      <xdr:rowOff>114300</xdr:rowOff>
    </xdr:from>
    <xdr:to>
      <xdr:col>4</xdr:col>
      <xdr:colOff>1085849</xdr:colOff>
      <xdr:row>83</xdr:row>
      <xdr:rowOff>1197976</xdr:rowOff>
    </xdr:to>
    <xdr:pic>
      <xdr:nvPicPr>
        <xdr:cNvPr id="2651" name="Рисунок 2650" descr="EVL441-0040.jpg">
          <a:extLst>
            <a:ext uri="{FF2B5EF4-FFF2-40B4-BE49-F238E27FC236}">
              <a16:creationId xmlns:a16="http://schemas.microsoft.com/office/drawing/2014/main" xmlns="" id="{00000000-0008-0000-0000-00005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/>
        <a:srcRect/>
        <a:stretch>
          <a:fillRect/>
        </a:stretch>
      </xdr:blipFill>
      <xdr:spPr>
        <a:xfrm>
          <a:off x="5829300" y="77457300"/>
          <a:ext cx="400049" cy="1083676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3</xdr:row>
      <xdr:rowOff>104775</xdr:rowOff>
    </xdr:from>
    <xdr:to>
      <xdr:col>3</xdr:col>
      <xdr:colOff>1000318</xdr:colOff>
      <xdr:row>3</xdr:row>
      <xdr:rowOff>608775</xdr:rowOff>
    </xdr:to>
    <xdr:pic>
      <xdr:nvPicPr>
        <xdr:cNvPr id="2652" name="Picture 1" descr="https://www.directoria-moder.ru/upload/iblock/39f/39f6e497a7c884fd2abd04decc1830c8.jpg">
          <a:extLst>
            <a:ext uri="{FF2B5EF4-FFF2-40B4-BE49-F238E27FC236}">
              <a16:creationId xmlns:a16="http://schemas.microsoft.com/office/drawing/2014/main" xmlns="" id="{00000000-0008-0000-0000-00005C0A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1" cstate="print"/>
        <a:srcRect l="28800" t="25225" r="48800" b="58409"/>
        <a:stretch>
          <a:fillRect/>
        </a:stretch>
      </xdr:blipFill>
      <xdr:spPr bwMode="auto">
        <a:xfrm>
          <a:off x="4305300" y="5410200"/>
          <a:ext cx="628843" cy="504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400049</xdr:colOff>
      <xdr:row>144</xdr:row>
      <xdr:rowOff>142875</xdr:rowOff>
    </xdr:from>
    <xdr:to>
      <xdr:col>2</xdr:col>
      <xdr:colOff>1503425</xdr:colOff>
      <xdr:row>146</xdr:row>
      <xdr:rowOff>19431</xdr:rowOff>
    </xdr:to>
    <xdr:pic>
      <xdr:nvPicPr>
        <xdr:cNvPr id="2653" name="Рисунок 2652" descr="280-0000.jpg">
          <a:extLst>
            <a:ext uri="{FF2B5EF4-FFF2-40B4-BE49-F238E27FC236}">
              <a16:creationId xmlns:a16="http://schemas.microsoft.com/office/drawing/2014/main" xmlns="" id="{00000000-0008-0000-0000-00005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screen"/>
        <a:srcRect/>
        <a:stretch>
          <a:fillRect/>
        </a:stretch>
      </xdr:blipFill>
      <xdr:spPr>
        <a:xfrm flipH="1">
          <a:off x="2362199" y="117081300"/>
          <a:ext cx="1103376" cy="981456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144</xdr:row>
      <xdr:rowOff>257176</xdr:rowOff>
    </xdr:from>
    <xdr:to>
      <xdr:col>1</xdr:col>
      <xdr:colOff>1930257</xdr:colOff>
      <xdr:row>146</xdr:row>
      <xdr:rowOff>247650</xdr:rowOff>
    </xdr:to>
    <xdr:pic>
      <xdr:nvPicPr>
        <xdr:cNvPr id="2654" name="Рисунок 1" descr="image001">
          <a:extLst>
            <a:ext uri="{FF2B5EF4-FFF2-40B4-BE49-F238E27FC236}">
              <a16:creationId xmlns:a16="http://schemas.microsoft.com/office/drawing/2014/main" xmlns="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 l="57179" t="61642" r="3652" b="2090"/>
        <a:stretch>
          <a:fillRect/>
        </a:stretch>
      </xdr:blipFill>
      <xdr:spPr bwMode="auto">
        <a:xfrm>
          <a:off x="76200" y="117195601"/>
          <a:ext cx="1854057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257174</xdr:colOff>
      <xdr:row>144</xdr:row>
      <xdr:rowOff>286785</xdr:rowOff>
    </xdr:from>
    <xdr:to>
      <xdr:col>4</xdr:col>
      <xdr:colOff>1362073</xdr:colOff>
      <xdr:row>145</xdr:row>
      <xdr:rowOff>615397</xdr:rowOff>
    </xdr:to>
    <xdr:pic>
      <xdr:nvPicPr>
        <xdr:cNvPr id="2656" name="Picture 10381">
          <a:extLst>
            <a:ext uri="{FF2B5EF4-FFF2-40B4-BE49-F238E27FC236}">
              <a16:creationId xmlns:a16="http://schemas.microsoft.com/office/drawing/2014/main" xmlns="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5400674" y="117225210"/>
          <a:ext cx="1104899" cy="7381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310106</xdr:colOff>
      <xdr:row>147</xdr:row>
      <xdr:rowOff>257176</xdr:rowOff>
    </xdr:from>
    <xdr:to>
      <xdr:col>4</xdr:col>
      <xdr:colOff>1448481</xdr:colOff>
      <xdr:row>148</xdr:row>
      <xdr:rowOff>361951</xdr:rowOff>
    </xdr:to>
    <xdr:pic>
      <xdr:nvPicPr>
        <xdr:cNvPr id="2658" name="Рисунок 2657" descr="280-0000.jpg">
          <a:extLst>
            <a:ext uri="{FF2B5EF4-FFF2-40B4-BE49-F238E27FC236}">
              <a16:creationId xmlns:a16="http://schemas.microsoft.com/office/drawing/2014/main" xmlns="" id="{00000000-0008-0000-00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/>
        <a:srcRect/>
        <a:stretch>
          <a:fillRect/>
        </a:stretch>
      </xdr:blipFill>
      <xdr:spPr>
        <a:xfrm>
          <a:off x="5453606" y="118938676"/>
          <a:ext cx="1138375" cy="895350"/>
        </a:xfrm>
        <a:prstGeom prst="rect">
          <a:avLst/>
        </a:prstGeom>
      </xdr:spPr>
    </xdr:pic>
    <xdr:clientData/>
  </xdr:twoCellAnchor>
  <xdr:twoCellAnchor>
    <xdr:from>
      <xdr:col>4</xdr:col>
      <xdr:colOff>838200</xdr:colOff>
      <xdr:row>150</xdr:row>
      <xdr:rowOff>113594</xdr:rowOff>
    </xdr:from>
    <xdr:to>
      <xdr:col>4</xdr:col>
      <xdr:colOff>1554517</xdr:colOff>
      <xdr:row>151</xdr:row>
      <xdr:rowOff>371475</xdr:rowOff>
    </xdr:to>
    <xdr:pic>
      <xdr:nvPicPr>
        <xdr:cNvPr id="2680" name="Picture 93" descr="image002">
          <a:extLst>
            <a:ext uri="{FF2B5EF4-FFF2-40B4-BE49-F238E27FC236}">
              <a16:creationId xmlns:a16="http://schemas.microsoft.com/office/drawing/2014/main" xmlns="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lum bright="-10000" contrast="10000"/>
        </a:blip>
        <a:srcRect l="8098" t="4499" r="10546" b="11247"/>
        <a:stretch>
          <a:fillRect/>
        </a:stretch>
      </xdr:blipFill>
      <xdr:spPr bwMode="auto">
        <a:xfrm>
          <a:off x="5981700" y="120557219"/>
          <a:ext cx="716317" cy="62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200026</xdr:colOff>
      <xdr:row>150</xdr:row>
      <xdr:rowOff>72758</xdr:rowOff>
    </xdr:from>
    <xdr:to>
      <xdr:col>4</xdr:col>
      <xdr:colOff>333375</xdr:colOff>
      <xdr:row>151</xdr:row>
      <xdr:rowOff>409574</xdr:rowOff>
    </xdr:to>
    <xdr:pic>
      <xdr:nvPicPr>
        <xdr:cNvPr id="2681" name="Picture 94" descr="image002">
          <a:extLst>
            <a:ext uri="{FF2B5EF4-FFF2-40B4-BE49-F238E27FC236}">
              <a16:creationId xmlns:a16="http://schemas.microsoft.com/office/drawing/2014/main" xmlns="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 t="4040" b="5455"/>
        <a:stretch>
          <a:fillRect/>
        </a:stretch>
      </xdr:blipFill>
      <xdr:spPr bwMode="auto">
        <a:xfrm>
          <a:off x="4133851" y="120516383"/>
          <a:ext cx="1343024" cy="708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323851</xdr:colOff>
      <xdr:row>153</xdr:row>
      <xdr:rowOff>133350</xdr:rowOff>
    </xdr:from>
    <xdr:to>
      <xdr:col>4</xdr:col>
      <xdr:colOff>1457326</xdr:colOff>
      <xdr:row>153</xdr:row>
      <xdr:rowOff>781050</xdr:rowOff>
    </xdr:to>
    <xdr:pic>
      <xdr:nvPicPr>
        <xdr:cNvPr id="2703" name="Picture 10368">
          <a:extLst>
            <a:ext uri="{FF2B5EF4-FFF2-40B4-BE49-F238E27FC236}">
              <a16:creationId xmlns:a16="http://schemas.microsoft.com/office/drawing/2014/main" xmlns="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lum bright="-5000"/>
        </a:blip>
        <a:srcRect/>
        <a:stretch>
          <a:fillRect/>
        </a:stretch>
      </xdr:blipFill>
      <xdr:spPr bwMode="auto">
        <a:xfrm>
          <a:off x="5467351" y="122062875"/>
          <a:ext cx="1133475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311151</xdr:colOff>
      <xdr:row>51</xdr:row>
      <xdr:rowOff>304800</xdr:rowOff>
    </xdr:from>
    <xdr:to>
      <xdr:col>4</xdr:col>
      <xdr:colOff>1571151</xdr:colOff>
      <xdr:row>51</xdr:row>
      <xdr:rowOff>1239085</xdr:rowOff>
    </xdr:to>
    <xdr:pic>
      <xdr:nvPicPr>
        <xdr:cNvPr id="2941" name="Рисунок 2940" descr="388-10045 copy.jpg">
          <a:extLst>
            <a:ext uri="{FF2B5EF4-FFF2-40B4-BE49-F238E27FC236}">
              <a16:creationId xmlns:a16="http://schemas.microsoft.com/office/drawing/2014/main" xmlns="" id="{00000000-0008-0000-0000-00007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/>
        <a:srcRect/>
        <a:stretch>
          <a:fillRect/>
        </a:stretch>
      </xdr:blipFill>
      <xdr:spPr>
        <a:xfrm>
          <a:off x="5454651" y="36433125"/>
          <a:ext cx="1260000" cy="93428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55</xdr:row>
      <xdr:rowOff>190500</xdr:rowOff>
    </xdr:from>
    <xdr:to>
      <xdr:col>4</xdr:col>
      <xdr:colOff>1623075</xdr:colOff>
      <xdr:row>55</xdr:row>
      <xdr:rowOff>842031</xdr:rowOff>
    </xdr:to>
    <xdr:pic>
      <xdr:nvPicPr>
        <xdr:cNvPr id="2942" name="Рисунок 2941" descr="388-H140-10049 copy.jpg">
          <a:extLst>
            <a:ext uri="{FF2B5EF4-FFF2-40B4-BE49-F238E27FC236}">
              <a16:creationId xmlns:a16="http://schemas.microsoft.com/office/drawing/2014/main" xmlns="" id="{00000000-0008-0000-0000-00007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/>
        <a:srcRect/>
        <a:stretch>
          <a:fillRect/>
        </a:stretch>
      </xdr:blipFill>
      <xdr:spPr>
        <a:xfrm>
          <a:off x="5362575" y="41757600"/>
          <a:ext cx="1404000" cy="651531"/>
        </a:xfrm>
        <a:prstGeom prst="rect">
          <a:avLst/>
        </a:prstGeom>
      </xdr:spPr>
    </xdr:pic>
    <xdr:clientData/>
  </xdr:twoCellAnchor>
  <xdr:twoCellAnchor editAs="oneCell">
    <xdr:from>
      <xdr:col>4</xdr:col>
      <xdr:colOff>228599</xdr:colOff>
      <xdr:row>56</xdr:row>
      <xdr:rowOff>203328</xdr:rowOff>
    </xdr:from>
    <xdr:to>
      <xdr:col>4</xdr:col>
      <xdr:colOff>1544130</xdr:colOff>
      <xdr:row>56</xdr:row>
      <xdr:rowOff>1135437</xdr:rowOff>
    </xdr:to>
    <xdr:pic>
      <xdr:nvPicPr>
        <xdr:cNvPr id="2943" name="Рисунок 2942" descr="388-H306-10049.jpg">
          <a:extLst>
            <a:ext uri="{FF2B5EF4-FFF2-40B4-BE49-F238E27FC236}">
              <a16:creationId xmlns:a16="http://schemas.microsoft.com/office/drawing/2014/main" xmlns="" id="{00000000-0008-0000-0000-00007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>
        <a:xfrm>
          <a:off x="5372099" y="42789603"/>
          <a:ext cx="1315531" cy="932109"/>
        </a:xfrm>
        <a:prstGeom prst="rect">
          <a:avLst/>
        </a:prstGeom>
      </xdr:spPr>
    </xdr:pic>
    <xdr:clientData/>
  </xdr:twoCellAnchor>
  <xdr:twoCellAnchor>
    <xdr:from>
      <xdr:col>4</xdr:col>
      <xdr:colOff>114300</xdr:colOff>
      <xdr:row>173</xdr:row>
      <xdr:rowOff>114300</xdr:rowOff>
    </xdr:from>
    <xdr:to>
      <xdr:col>4</xdr:col>
      <xdr:colOff>1659877</xdr:colOff>
      <xdr:row>173</xdr:row>
      <xdr:rowOff>514351</xdr:rowOff>
    </xdr:to>
    <xdr:pic>
      <xdr:nvPicPr>
        <xdr:cNvPr id="2944" name="Рисунок 7" descr="image002">
          <a:extLst>
            <a:ext uri="{FF2B5EF4-FFF2-40B4-BE49-F238E27FC236}">
              <a16:creationId xmlns:a16="http://schemas.microsoft.com/office/drawing/2014/main" xmlns="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lum bright="-10000"/>
        </a:blip>
        <a:srcRect/>
        <a:stretch>
          <a:fillRect/>
        </a:stretch>
      </xdr:blipFill>
      <xdr:spPr bwMode="auto">
        <a:xfrm>
          <a:off x="5257800" y="133388100"/>
          <a:ext cx="1545577" cy="400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383017</xdr:colOff>
      <xdr:row>96</xdr:row>
      <xdr:rowOff>95251</xdr:rowOff>
    </xdr:from>
    <xdr:to>
      <xdr:col>4</xdr:col>
      <xdr:colOff>1466850</xdr:colOff>
      <xdr:row>96</xdr:row>
      <xdr:rowOff>933451</xdr:rowOff>
    </xdr:to>
    <xdr:pic>
      <xdr:nvPicPr>
        <xdr:cNvPr id="2945" name="Рисунок 2944" descr="EVL291.jpg">
          <a:extLst>
            <a:ext uri="{FF2B5EF4-FFF2-40B4-BE49-F238E27FC236}">
              <a16:creationId xmlns:a16="http://schemas.microsoft.com/office/drawing/2014/main" xmlns="" id="{00000000-0008-0000-0000-00008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/>
        <a:srcRect/>
        <a:stretch>
          <a:fillRect/>
        </a:stretch>
      </xdr:blipFill>
      <xdr:spPr>
        <a:xfrm>
          <a:off x="5526517" y="89401651"/>
          <a:ext cx="1083833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157356</xdr:colOff>
      <xdr:row>95</xdr:row>
      <xdr:rowOff>76200</xdr:rowOff>
    </xdr:from>
    <xdr:to>
      <xdr:col>4</xdr:col>
      <xdr:colOff>1629242</xdr:colOff>
      <xdr:row>95</xdr:row>
      <xdr:rowOff>895350</xdr:rowOff>
    </xdr:to>
    <xdr:pic>
      <xdr:nvPicPr>
        <xdr:cNvPr id="2946" name="Рисунок 2945" descr="EVL290.jpg">
          <a:extLst>
            <a:ext uri="{FF2B5EF4-FFF2-40B4-BE49-F238E27FC236}">
              <a16:creationId xmlns:a16="http://schemas.microsoft.com/office/drawing/2014/main" xmlns="" id="{00000000-0008-0000-0000-00008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/>
        <a:srcRect t="5941" b="8911"/>
        <a:stretch>
          <a:fillRect/>
        </a:stretch>
      </xdr:blipFill>
      <xdr:spPr>
        <a:xfrm>
          <a:off x="5300856" y="88382475"/>
          <a:ext cx="1471886" cy="819150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</xdr:colOff>
      <xdr:row>46</xdr:row>
      <xdr:rowOff>85725</xdr:rowOff>
    </xdr:from>
    <xdr:to>
      <xdr:col>4</xdr:col>
      <xdr:colOff>1539992</xdr:colOff>
      <xdr:row>46</xdr:row>
      <xdr:rowOff>857250</xdr:rowOff>
    </xdr:to>
    <xdr:pic>
      <xdr:nvPicPr>
        <xdr:cNvPr id="2947" name="Рисунок 2946" descr="388-10046 copy.jpg">
          <a:extLst>
            <a:ext uri="{FF2B5EF4-FFF2-40B4-BE49-F238E27FC236}">
              <a16:creationId xmlns:a16="http://schemas.microsoft.com/office/drawing/2014/main" xmlns="" id="{00000000-0008-0000-0000-00008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 t="21872" r="3692" b="11100"/>
        <a:stretch>
          <a:fillRect/>
        </a:stretch>
      </xdr:blipFill>
      <xdr:spPr>
        <a:xfrm>
          <a:off x="5205412" y="30899100"/>
          <a:ext cx="1478080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47</xdr:row>
      <xdr:rowOff>52429</xdr:rowOff>
    </xdr:from>
    <xdr:to>
      <xdr:col>4</xdr:col>
      <xdr:colOff>1724025</xdr:colOff>
      <xdr:row>47</xdr:row>
      <xdr:rowOff>807482</xdr:rowOff>
    </xdr:to>
    <xdr:pic>
      <xdr:nvPicPr>
        <xdr:cNvPr id="2948" name="Рисунок 2947" descr="388-10047 copy.jpg">
          <a:extLst>
            <a:ext uri="{FF2B5EF4-FFF2-40B4-BE49-F238E27FC236}">
              <a16:creationId xmlns:a16="http://schemas.microsoft.com/office/drawing/2014/main" xmlns="" id="{00000000-0008-0000-0000-00008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/>
        <a:srcRect/>
        <a:stretch>
          <a:fillRect/>
        </a:stretch>
      </xdr:blipFill>
      <xdr:spPr>
        <a:xfrm>
          <a:off x="5353050" y="31751629"/>
          <a:ext cx="1514475" cy="755053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48</xdr:row>
      <xdr:rowOff>61511</xdr:rowOff>
    </xdr:from>
    <xdr:to>
      <xdr:col>4</xdr:col>
      <xdr:colOff>1609725</xdr:colOff>
      <xdr:row>48</xdr:row>
      <xdr:rowOff>798953</xdr:rowOff>
    </xdr:to>
    <xdr:pic>
      <xdr:nvPicPr>
        <xdr:cNvPr id="2949" name="Рисунок 2948" descr="388-10048 copy.jpg">
          <a:extLst>
            <a:ext uri="{FF2B5EF4-FFF2-40B4-BE49-F238E27FC236}">
              <a16:creationId xmlns:a16="http://schemas.microsoft.com/office/drawing/2014/main" xmlns="" id="{00000000-0008-0000-00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/>
        <a:srcRect/>
        <a:stretch>
          <a:fillRect/>
        </a:stretch>
      </xdr:blipFill>
      <xdr:spPr>
        <a:xfrm>
          <a:off x="5295900" y="32637011"/>
          <a:ext cx="1457325" cy="737442"/>
        </a:xfrm>
        <a:prstGeom prst="rect">
          <a:avLst/>
        </a:prstGeom>
      </xdr:spPr>
    </xdr:pic>
    <xdr:clientData/>
  </xdr:twoCellAnchor>
  <xdr:twoCellAnchor>
    <xdr:from>
      <xdr:col>4</xdr:col>
      <xdr:colOff>357188</xdr:colOff>
      <xdr:row>53</xdr:row>
      <xdr:rowOff>19050</xdr:rowOff>
    </xdr:from>
    <xdr:to>
      <xdr:col>4</xdr:col>
      <xdr:colOff>1323975</xdr:colOff>
      <xdr:row>53</xdr:row>
      <xdr:rowOff>1184269</xdr:rowOff>
    </xdr:to>
    <xdr:grpSp>
      <xdr:nvGrpSpPr>
        <xdr:cNvPr id="2950" name="Группа 2949">
          <a:extLst>
            <a:ext uri="{FF2B5EF4-FFF2-40B4-BE49-F238E27FC236}">
              <a16:creationId xmlns:a16="http://schemas.microsoft.com/office/drawing/2014/main" xmlns="" id="{00000000-0008-0000-0000-0000860B0000}"/>
            </a:ext>
          </a:extLst>
        </xdr:cNvPr>
        <xdr:cNvGrpSpPr/>
      </xdr:nvGrpSpPr>
      <xdr:grpSpPr>
        <a:xfrm>
          <a:off x="5500688" y="39119175"/>
          <a:ext cx="966787" cy="1165219"/>
          <a:chOff x="5548313" y="42276713"/>
          <a:chExt cx="966787" cy="1165219"/>
        </a:xfrm>
      </xdr:grpSpPr>
      <xdr:pic>
        <xdr:nvPicPr>
          <xdr:cNvPr id="2951" name="Рисунок 2950" descr="Evo_chester0029.jpg">
            <a:extLst>
              <a:ext uri="{FF2B5EF4-FFF2-40B4-BE49-F238E27FC236}">
                <a16:creationId xmlns:a16="http://schemas.microsoft.com/office/drawing/2014/main" xmlns="" id="{00000000-0008-0000-0000-000087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screen"/>
          <a:srcRect/>
          <a:stretch>
            <a:fillRect/>
          </a:stretch>
        </xdr:blipFill>
        <xdr:spPr>
          <a:xfrm>
            <a:off x="5591175" y="42310050"/>
            <a:ext cx="923925" cy="1131882"/>
          </a:xfrm>
          <a:prstGeom prst="rect">
            <a:avLst/>
          </a:prstGeom>
        </xdr:spPr>
      </xdr:pic>
      <xdr:sp macro="" textlink="">
        <xdr:nvSpPr>
          <xdr:cNvPr id="2952" name="Полилиния 2951">
            <a:extLst>
              <a:ext uri="{FF2B5EF4-FFF2-40B4-BE49-F238E27FC236}">
                <a16:creationId xmlns:a16="http://schemas.microsoft.com/office/drawing/2014/main" xmlns="" id="{00000000-0008-0000-0000-0000880B0000}"/>
              </a:ext>
            </a:extLst>
          </xdr:cNvPr>
          <xdr:cNvSpPr/>
        </xdr:nvSpPr>
        <xdr:spPr>
          <a:xfrm>
            <a:off x="5548313" y="42276713"/>
            <a:ext cx="719137" cy="1052512"/>
          </a:xfrm>
          <a:custGeom>
            <a:avLst/>
            <a:gdLst>
              <a:gd name="connsiteX0" fmla="*/ 209550 w 719137"/>
              <a:gd name="connsiteY0" fmla="*/ 1052512 h 1052512"/>
              <a:gd name="connsiteX1" fmla="*/ 200025 w 719137"/>
              <a:gd name="connsiteY1" fmla="*/ 109537 h 1052512"/>
              <a:gd name="connsiteX2" fmla="*/ 719137 w 719137"/>
              <a:gd name="connsiteY2" fmla="*/ 57150 h 1052512"/>
              <a:gd name="connsiteX3" fmla="*/ 495300 w 719137"/>
              <a:gd name="connsiteY3" fmla="*/ 0 h 1052512"/>
              <a:gd name="connsiteX4" fmla="*/ 123825 w 719137"/>
              <a:gd name="connsiteY4" fmla="*/ 38100 h 1052512"/>
              <a:gd name="connsiteX5" fmla="*/ 9525 w 719137"/>
              <a:gd name="connsiteY5" fmla="*/ 57150 h 1052512"/>
              <a:gd name="connsiteX6" fmla="*/ 0 w 719137"/>
              <a:gd name="connsiteY6" fmla="*/ 947737 h 1052512"/>
              <a:gd name="connsiteX7" fmla="*/ 23812 w 719137"/>
              <a:gd name="connsiteY7" fmla="*/ 1009650 h 1052512"/>
              <a:gd name="connsiteX8" fmla="*/ 209550 w 719137"/>
              <a:gd name="connsiteY8" fmla="*/ 1052512 h 10525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19137" h="1052512">
                <a:moveTo>
                  <a:pt x="209550" y="1052512"/>
                </a:moveTo>
                <a:lnTo>
                  <a:pt x="200025" y="109537"/>
                </a:lnTo>
                <a:lnTo>
                  <a:pt x="719137" y="57150"/>
                </a:lnTo>
                <a:lnTo>
                  <a:pt x="495300" y="0"/>
                </a:lnTo>
                <a:lnTo>
                  <a:pt x="123825" y="38100"/>
                </a:lnTo>
                <a:lnTo>
                  <a:pt x="9525" y="57150"/>
                </a:lnTo>
                <a:lnTo>
                  <a:pt x="0" y="947737"/>
                </a:lnTo>
                <a:lnTo>
                  <a:pt x="23812" y="1009650"/>
                </a:lnTo>
                <a:lnTo>
                  <a:pt x="209550" y="1052512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ru-RU" sz="1100"/>
          </a:p>
        </xdr:txBody>
      </xdr:sp>
    </xdr:grpSp>
    <xdr:clientData/>
  </xdr:twoCellAnchor>
  <xdr:twoCellAnchor editAs="oneCell">
    <xdr:from>
      <xdr:col>4</xdr:col>
      <xdr:colOff>304800</xdr:colOff>
      <xdr:row>54</xdr:row>
      <xdr:rowOff>81448</xdr:rowOff>
    </xdr:from>
    <xdr:to>
      <xdr:col>4</xdr:col>
      <xdr:colOff>1352550</xdr:colOff>
      <xdr:row>54</xdr:row>
      <xdr:rowOff>1081098</xdr:rowOff>
    </xdr:to>
    <xdr:pic>
      <xdr:nvPicPr>
        <xdr:cNvPr id="2953" name="Рисунок 2952" descr="EVL309.jpg">
          <a:extLst>
            <a:ext uri="{FF2B5EF4-FFF2-40B4-BE49-F238E27FC236}">
              <a16:creationId xmlns:a16="http://schemas.microsoft.com/office/drawing/2014/main" xmlns="" id="{00000000-0008-0000-0000-00008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/>
        <a:srcRect/>
        <a:stretch>
          <a:fillRect/>
        </a:stretch>
      </xdr:blipFill>
      <xdr:spPr>
        <a:xfrm>
          <a:off x="5448300" y="40476973"/>
          <a:ext cx="1047750" cy="999650"/>
        </a:xfrm>
        <a:prstGeom prst="rect">
          <a:avLst/>
        </a:prstGeom>
      </xdr:spPr>
    </xdr:pic>
    <xdr:clientData/>
  </xdr:twoCellAnchor>
  <xdr:twoCellAnchor>
    <xdr:from>
      <xdr:col>4</xdr:col>
      <xdr:colOff>838200</xdr:colOff>
      <xdr:row>155</xdr:row>
      <xdr:rowOff>113594</xdr:rowOff>
    </xdr:from>
    <xdr:to>
      <xdr:col>4</xdr:col>
      <xdr:colOff>1554517</xdr:colOff>
      <xdr:row>156</xdr:row>
      <xdr:rowOff>371475</xdr:rowOff>
    </xdr:to>
    <xdr:pic>
      <xdr:nvPicPr>
        <xdr:cNvPr id="2954" name="Picture 93" descr="image002">
          <a:extLst>
            <a:ext uri="{FF2B5EF4-FFF2-40B4-BE49-F238E27FC236}">
              <a16:creationId xmlns:a16="http://schemas.microsoft.com/office/drawing/2014/main" xmlns="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lum bright="-10000" contrast="10000"/>
        </a:blip>
        <a:srcRect l="8098" t="4499" r="10546" b="11247"/>
        <a:stretch>
          <a:fillRect/>
        </a:stretch>
      </xdr:blipFill>
      <xdr:spPr bwMode="auto">
        <a:xfrm>
          <a:off x="5981700" y="123052769"/>
          <a:ext cx="716317" cy="6388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209551</xdr:colOff>
      <xdr:row>155</xdr:row>
      <xdr:rowOff>91808</xdr:rowOff>
    </xdr:from>
    <xdr:to>
      <xdr:col>4</xdr:col>
      <xdr:colOff>342900</xdr:colOff>
      <xdr:row>156</xdr:row>
      <xdr:rowOff>428624</xdr:rowOff>
    </xdr:to>
    <xdr:pic>
      <xdr:nvPicPr>
        <xdr:cNvPr id="2955" name="Picture 94" descr="image002">
          <a:extLst>
            <a:ext uri="{FF2B5EF4-FFF2-40B4-BE49-F238E27FC236}">
              <a16:creationId xmlns:a16="http://schemas.microsoft.com/office/drawing/2014/main" xmlns="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 t="4040" b="5455"/>
        <a:stretch>
          <a:fillRect/>
        </a:stretch>
      </xdr:blipFill>
      <xdr:spPr bwMode="auto">
        <a:xfrm>
          <a:off x="4143376" y="123030983"/>
          <a:ext cx="1343024" cy="71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333375</xdr:colOff>
      <xdr:row>158</xdr:row>
      <xdr:rowOff>114300</xdr:rowOff>
    </xdr:from>
    <xdr:to>
      <xdr:col>4</xdr:col>
      <xdr:colOff>1466850</xdr:colOff>
      <xdr:row>158</xdr:row>
      <xdr:rowOff>762000</xdr:rowOff>
    </xdr:to>
    <xdr:pic>
      <xdr:nvPicPr>
        <xdr:cNvPr id="3070" name="Picture 10368">
          <a:extLst>
            <a:ext uri="{FF2B5EF4-FFF2-40B4-BE49-F238E27FC236}">
              <a16:creationId xmlns:a16="http://schemas.microsoft.com/office/drawing/2014/main" xmlns="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lum bright="-5000"/>
        </a:blip>
        <a:srcRect/>
        <a:stretch>
          <a:fillRect/>
        </a:stretch>
      </xdr:blipFill>
      <xdr:spPr bwMode="auto">
        <a:xfrm>
          <a:off x="5476875" y="124529850"/>
          <a:ext cx="1133475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257176</xdr:colOff>
      <xdr:row>88</xdr:row>
      <xdr:rowOff>138558</xdr:rowOff>
    </xdr:from>
    <xdr:to>
      <xdr:col>4</xdr:col>
      <xdr:colOff>1609726</xdr:colOff>
      <xdr:row>88</xdr:row>
      <xdr:rowOff>771525</xdr:rowOff>
    </xdr:to>
    <xdr:pic>
      <xdr:nvPicPr>
        <xdr:cNvPr id="3071" name="Рисунок 3070" descr="388-10053 copy.jpg">
          <a:extLst>
            <a:ext uri="{FF2B5EF4-FFF2-40B4-BE49-F238E27FC236}">
              <a16:creationId xmlns:a16="http://schemas.microsoft.com/office/drawing/2014/main" xmlns="" id="{00000000-0008-0000-0000-0000F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>
        <a:xfrm>
          <a:off x="5400676" y="84882483"/>
          <a:ext cx="1352550" cy="632967"/>
        </a:xfrm>
        <a:prstGeom prst="rect">
          <a:avLst/>
        </a:prstGeom>
      </xdr:spPr>
    </xdr:pic>
    <xdr:clientData/>
  </xdr:twoCellAnchor>
  <xdr:twoCellAnchor editAs="oneCell">
    <xdr:from>
      <xdr:col>4</xdr:col>
      <xdr:colOff>96882</xdr:colOff>
      <xdr:row>52</xdr:row>
      <xdr:rowOff>219075</xdr:rowOff>
    </xdr:from>
    <xdr:to>
      <xdr:col>4</xdr:col>
      <xdr:colOff>1714500</xdr:colOff>
      <xdr:row>52</xdr:row>
      <xdr:rowOff>1276350</xdr:rowOff>
    </xdr:to>
    <xdr:pic>
      <xdr:nvPicPr>
        <xdr:cNvPr id="3072" name="Рисунок 3071" descr="EVL312.jpg">
          <a:extLst>
            <a:ext uri="{FF2B5EF4-FFF2-40B4-BE49-F238E27FC236}">
              <a16:creationId xmlns:a16="http://schemas.microsoft.com/office/drawing/2014/main" xmlns="" id="{00000000-0008-0000-0000-00000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5240382" y="37833300"/>
          <a:ext cx="1617618" cy="1057275"/>
        </a:xfrm>
        <a:prstGeom prst="rect">
          <a:avLst/>
        </a:prstGeom>
      </xdr:spPr>
    </xdr:pic>
    <xdr:clientData/>
  </xdr:twoCellAnchor>
  <xdr:twoCellAnchor editAs="oneCell">
    <xdr:from>
      <xdr:col>4</xdr:col>
      <xdr:colOff>375479</xdr:colOff>
      <xdr:row>62</xdr:row>
      <xdr:rowOff>114300</xdr:rowOff>
    </xdr:from>
    <xdr:to>
      <xdr:col>4</xdr:col>
      <xdr:colOff>1267799</xdr:colOff>
      <xdr:row>62</xdr:row>
      <xdr:rowOff>1230300</xdr:rowOff>
    </xdr:to>
    <xdr:pic>
      <xdr:nvPicPr>
        <xdr:cNvPr id="3073" name="Рисунок 3072" descr="Evo_chester_A10049.jpg">
          <a:extLst>
            <a:ext uri="{FF2B5EF4-FFF2-40B4-BE49-F238E27FC236}">
              <a16:creationId xmlns:a16="http://schemas.microsoft.com/office/drawing/2014/main" xmlns="" id="{00000000-0008-0000-00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>
        <a:xfrm>
          <a:off x="5518979" y="49577625"/>
          <a:ext cx="892320" cy="1116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256792</xdr:colOff>
      <xdr:row>79</xdr:row>
      <xdr:rowOff>95250</xdr:rowOff>
    </xdr:from>
    <xdr:to>
      <xdr:col>4</xdr:col>
      <xdr:colOff>1581150</xdr:colOff>
      <xdr:row>79</xdr:row>
      <xdr:rowOff>1514475</xdr:rowOff>
    </xdr:to>
    <xdr:pic>
      <xdr:nvPicPr>
        <xdr:cNvPr id="3074" name="Рисунок 3073" descr="Evo_chester_A10050.jpg">
          <a:extLst>
            <a:ext uri="{FF2B5EF4-FFF2-40B4-BE49-F238E27FC236}">
              <a16:creationId xmlns:a16="http://schemas.microsoft.com/office/drawing/2014/main" xmlns="" id="{00000000-0008-0000-00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>
        <a:xfrm>
          <a:off x="5400292" y="71599425"/>
          <a:ext cx="1324358" cy="14192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39</xdr:row>
      <xdr:rowOff>238125</xdr:rowOff>
    </xdr:from>
    <xdr:to>
      <xdr:col>4</xdr:col>
      <xdr:colOff>1727548</xdr:colOff>
      <xdr:row>39</xdr:row>
      <xdr:rowOff>958125</xdr:rowOff>
    </xdr:to>
    <xdr:pic>
      <xdr:nvPicPr>
        <xdr:cNvPr id="3075" name="Рисунок 3074" descr="Evo_chester10026.jpg">
          <a:extLst>
            <a:ext uri="{FF2B5EF4-FFF2-40B4-BE49-F238E27FC236}">
              <a16:creationId xmlns:a16="http://schemas.microsoft.com/office/drawing/2014/main" xmlns="" id="{00000000-0008-0000-00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rcRect l="3255" t="19540" r="5341" b="18774"/>
        <a:stretch>
          <a:fillRect/>
        </a:stretch>
      </xdr:blipFill>
      <xdr:spPr>
        <a:xfrm>
          <a:off x="5238750" y="23336250"/>
          <a:ext cx="1632298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204788</xdr:colOff>
      <xdr:row>40</xdr:row>
      <xdr:rowOff>166687</xdr:rowOff>
    </xdr:from>
    <xdr:to>
      <xdr:col>4</xdr:col>
      <xdr:colOff>1527138</xdr:colOff>
      <xdr:row>40</xdr:row>
      <xdr:rowOff>854385</xdr:rowOff>
    </xdr:to>
    <xdr:pic>
      <xdr:nvPicPr>
        <xdr:cNvPr id="3076" name="Рисунок 3075" descr="Evo_chester0048.jpg">
          <a:extLst>
            <a:ext uri="{FF2B5EF4-FFF2-40B4-BE49-F238E27FC236}">
              <a16:creationId xmlns:a16="http://schemas.microsoft.com/office/drawing/2014/main" xmlns="" id="{00000000-0008-0000-00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>
        <a:xfrm>
          <a:off x="5348288" y="24293512"/>
          <a:ext cx="1322350" cy="687698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41</xdr:row>
      <xdr:rowOff>295275</xdr:rowOff>
    </xdr:from>
    <xdr:to>
      <xdr:col>4</xdr:col>
      <xdr:colOff>1722100</xdr:colOff>
      <xdr:row>41</xdr:row>
      <xdr:rowOff>895350</xdr:rowOff>
    </xdr:to>
    <xdr:pic>
      <xdr:nvPicPr>
        <xdr:cNvPr id="3077" name="Рисунок 3076" descr="Evo_chester0028.jpg">
          <a:extLst>
            <a:ext uri="{FF2B5EF4-FFF2-40B4-BE49-F238E27FC236}">
              <a16:creationId xmlns:a16="http://schemas.microsoft.com/office/drawing/2014/main" xmlns="" id="{00000000-0008-0000-00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>
        <a:xfrm>
          <a:off x="5191125" y="25336500"/>
          <a:ext cx="1674475" cy="60007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42</xdr:row>
      <xdr:rowOff>342900</xdr:rowOff>
    </xdr:from>
    <xdr:to>
      <xdr:col>4</xdr:col>
      <xdr:colOff>1680313</xdr:colOff>
      <xdr:row>42</xdr:row>
      <xdr:rowOff>933450</xdr:rowOff>
    </xdr:to>
    <xdr:pic>
      <xdr:nvPicPr>
        <xdr:cNvPr id="3078" name="Рисунок 3077" descr="Evo_chester10028.jpg">
          <a:extLst>
            <a:ext uri="{FF2B5EF4-FFF2-40B4-BE49-F238E27FC236}">
              <a16:creationId xmlns:a16="http://schemas.microsoft.com/office/drawing/2014/main" xmlns="" id="{00000000-0008-0000-00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>
        <a:xfrm>
          <a:off x="5181600" y="26393775"/>
          <a:ext cx="1642213" cy="59055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85724</xdr:colOff>
      <xdr:row>43</xdr:row>
      <xdr:rowOff>239136</xdr:rowOff>
    </xdr:from>
    <xdr:to>
      <xdr:col>4</xdr:col>
      <xdr:colOff>1733550</xdr:colOff>
      <xdr:row>43</xdr:row>
      <xdr:rowOff>962025</xdr:rowOff>
    </xdr:to>
    <xdr:pic>
      <xdr:nvPicPr>
        <xdr:cNvPr id="3079" name="Рисунок 3078" descr="Evo_chester0049.jpg">
          <a:extLst>
            <a:ext uri="{FF2B5EF4-FFF2-40B4-BE49-F238E27FC236}">
              <a16:creationId xmlns:a16="http://schemas.microsoft.com/office/drawing/2014/main" xmlns="" id="{00000000-0008-0000-00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>
        <a:xfrm>
          <a:off x="5229224" y="27280611"/>
          <a:ext cx="1647826" cy="722889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87</xdr:row>
      <xdr:rowOff>194551</xdr:rowOff>
    </xdr:from>
    <xdr:to>
      <xdr:col>2</xdr:col>
      <xdr:colOff>1314450</xdr:colOff>
      <xdr:row>87</xdr:row>
      <xdr:rowOff>1981201</xdr:rowOff>
    </xdr:to>
    <xdr:pic>
      <xdr:nvPicPr>
        <xdr:cNvPr id="3248" name="Рисунок 3247" descr="824d7a21-7087-4eae-bdbe-c03dadfd897f.jfif">
          <a:extLst>
            <a:ext uri="{FF2B5EF4-FFF2-40B4-BE49-F238E27FC236}">
              <a16:creationId xmlns:a16="http://schemas.microsoft.com/office/drawing/2014/main" xmlns="" id="{00000000-0008-0000-0000-0000B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rcRect t="6879" b="7925"/>
        <a:stretch>
          <a:fillRect/>
        </a:stretch>
      </xdr:blipFill>
      <xdr:spPr>
        <a:xfrm>
          <a:off x="66675" y="82928701"/>
          <a:ext cx="3209925" cy="1786650"/>
        </a:xfrm>
        <a:prstGeom prst="rect">
          <a:avLst/>
        </a:prstGeom>
      </xdr:spPr>
    </xdr:pic>
    <xdr:clientData/>
  </xdr:twoCellAnchor>
  <xdr:twoCellAnchor editAs="oneCell">
    <xdr:from>
      <xdr:col>2</xdr:col>
      <xdr:colOff>1460571</xdr:colOff>
      <xdr:row>87</xdr:row>
      <xdr:rowOff>161925</xdr:rowOff>
    </xdr:from>
    <xdr:to>
      <xdr:col>4</xdr:col>
      <xdr:colOff>1647825</xdr:colOff>
      <xdr:row>87</xdr:row>
      <xdr:rowOff>1952625</xdr:rowOff>
    </xdr:to>
    <xdr:pic>
      <xdr:nvPicPr>
        <xdr:cNvPr id="3249" name="Рисунок 3248" descr="69588b66-c458-42c3-af5b-e702d37c7dd4.jfif">
          <a:extLst>
            <a:ext uri="{FF2B5EF4-FFF2-40B4-BE49-F238E27FC236}">
              <a16:creationId xmlns:a16="http://schemas.microsoft.com/office/drawing/2014/main" xmlns="" id="{00000000-0008-0000-0000-0000B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rcRect t="8246" b="10387"/>
        <a:stretch>
          <a:fillRect/>
        </a:stretch>
      </xdr:blipFill>
      <xdr:spPr>
        <a:xfrm>
          <a:off x="3422721" y="82896075"/>
          <a:ext cx="3368604" cy="1790700"/>
        </a:xfrm>
        <a:prstGeom prst="rect">
          <a:avLst/>
        </a:prstGeom>
      </xdr:spPr>
    </xdr:pic>
    <xdr:clientData/>
  </xdr:twoCellAnchor>
  <xdr:twoCellAnchor editAs="oneCell">
    <xdr:from>
      <xdr:col>4</xdr:col>
      <xdr:colOff>177549</xdr:colOff>
      <xdr:row>91</xdr:row>
      <xdr:rowOff>220953</xdr:rowOff>
    </xdr:from>
    <xdr:to>
      <xdr:col>4</xdr:col>
      <xdr:colOff>1676400</xdr:colOff>
      <xdr:row>92</xdr:row>
      <xdr:rowOff>428626</xdr:rowOff>
    </xdr:to>
    <xdr:pic>
      <xdr:nvPicPr>
        <xdr:cNvPr id="3250" name="Рисунок 3249" descr="podushka-na-tumbe512068-goluboj-015.jpg">
          <a:extLst>
            <a:ext uri="{FF2B5EF4-FFF2-40B4-BE49-F238E27FC236}">
              <a16:creationId xmlns:a16="http://schemas.microsoft.com/office/drawing/2014/main" xmlns="" id="{00000000-0008-0000-0000-0000B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grayscl/>
        </a:blip>
        <a:srcRect/>
        <a:stretch>
          <a:fillRect/>
        </a:stretch>
      </xdr:blipFill>
      <xdr:spPr>
        <a:xfrm>
          <a:off x="5321049" y="86260278"/>
          <a:ext cx="1498851" cy="71249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696789</xdr:rowOff>
    </xdr:from>
    <xdr:to>
      <xdr:col>1</xdr:col>
      <xdr:colOff>1200457</xdr:colOff>
      <xdr:row>4</xdr:row>
      <xdr:rowOff>47624</xdr:rowOff>
    </xdr:to>
    <xdr:sp macro="" textlink="">
      <xdr:nvSpPr>
        <xdr:cNvPr id="119" name="TextBox 118">
          <a:extLst>
            <a:ext uri="{FF2B5EF4-FFF2-40B4-BE49-F238E27FC236}">
              <a16:creationId xmlns="" xmlns:a16="http://schemas.microsoft.com/office/drawing/2014/main" id="{00000000-0008-0000-0400-0000E0000000}"/>
            </a:ext>
          </a:extLst>
        </xdr:cNvPr>
        <xdr:cNvSpPr txBox="1"/>
      </xdr:nvSpPr>
      <xdr:spPr>
        <a:xfrm>
          <a:off x="0" y="6002214"/>
          <a:ext cx="1200457" cy="436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1</xdr:col>
      <xdr:colOff>1285875</xdr:colOff>
      <xdr:row>3</xdr:row>
      <xdr:rowOff>723166</xdr:rowOff>
    </xdr:from>
    <xdr:to>
      <xdr:col>1</xdr:col>
      <xdr:colOff>1890656</xdr:colOff>
      <xdr:row>4</xdr:row>
      <xdr:rowOff>47624</xdr:rowOff>
    </xdr:to>
    <xdr:sp macro="" textlink="">
      <xdr:nvSpPr>
        <xdr:cNvPr id="120" name="TextBox 119">
          <a:extLst>
            <a:ext uri="{FF2B5EF4-FFF2-40B4-BE49-F238E27FC236}">
              <a16:creationId xmlns="" xmlns:a16="http://schemas.microsoft.com/office/drawing/2014/main" id="{00000000-0008-0000-0400-0000E1000000}"/>
            </a:ext>
          </a:extLst>
        </xdr:cNvPr>
        <xdr:cNvSpPr txBox="1"/>
      </xdr:nvSpPr>
      <xdr:spPr>
        <a:xfrm>
          <a:off x="1285875" y="6028591"/>
          <a:ext cx="604781" cy="410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2</xdr:col>
      <xdr:colOff>142875</xdr:colOff>
      <xdr:row>3</xdr:row>
      <xdr:rowOff>696789</xdr:rowOff>
    </xdr:from>
    <xdr:to>
      <xdr:col>2</xdr:col>
      <xdr:colOff>1047750</xdr:colOff>
      <xdr:row>4</xdr:row>
      <xdr:rowOff>47624</xdr:rowOff>
    </xdr:to>
    <xdr:sp macro="" textlink="">
      <xdr:nvSpPr>
        <xdr:cNvPr id="121" name="TextBox 120">
          <a:extLst>
            <a:ext uri="{FF2B5EF4-FFF2-40B4-BE49-F238E27FC236}">
              <a16:creationId xmlns="" xmlns:a16="http://schemas.microsoft.com/office/drawing/2014/main" id="{00000000-0008-0000-0400-0000E2000000}"/>
            </a:ext>
          </a:extLst>
        </xdr:cNvPr>
        <xdr:cNvSpPr txBox="1"/>
      </xdr:nvSpPr>
      <xdr:spPr>
        <a:xfrm>
          <a:off x="2105025" y="6002214"/>
          <a:ext cx="904875" cy="436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twoCellAnchor>
    <xdr:from>
      <xdr:col>2</xdr:col>
      <xdr:colOff>1238250</xdr:colOff>
      <xdr:row>3</xdr:row>
      <xdr:rowOff>647700</xdr:rowOff>
    </xdr:from>
    <xdr:to>
      <xdr:col>3</xdr:col>
      <xdr:colOff>11844</xdr:colOff>
      <xdr:row>4</xdr:row>
      <xdr:rowOff>17686</xdr:rowOff>
    </xdr:to>
    <xdr:sp macro="" textlink="">
      <xdr:nvSpPr>
        <xdr:cNvPr id="122" name="TextBox 121">
          <a:extLst>
            <a:ext uri="{FF2B5EF4-FFF2-40B4-BE49-F238E27FC236}">
              <a16:creationId xmlns="" xmlns:a16="http://schemas.microsoft.com/office/drawing/2014/main" id="{00000000-0008-0000-0400-0000E4000000}"/>
            </a:ext>
          </a:extLst>
        </xdr:cNvPr>
        <xdr:cNvSpPr txBox="1"/>
      </xdr:nvSpPr>
      <xdr:spPr>
        <a:xfrm>
          <a:off x="3200400" y="5953125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4</xdr:col>
      <xdr:colOff>962025</xdr:colOff>
      <xdr:row>3</xdr:row>
      <xdr:rowOff>657224</xdr:rowOff>
    </xdr:from>
    <xdr:ext cx="296235" cy="311496"/>
    <xdr:sp macro="" textlink="">
      <xdr:nvSpPr>
        <xdr:cNvPr id="123" name="TextBox 122">
          <a:extLst>
            <a:ext uri="{FF2B5EF4-FFF2-40B4-BE49-F238E27FC236}">
              <a16:creationId xmlns="" xmlns:a16="http://schemas.microsoft.com/office/drawing/2014/main" id="{00000000-0008-0000-0400-0000E5000000}"/>
            </a:ext>
          </a:extLst>
        </xdr:cNvPr>
        <xdr:cNvSpPr txBox="1"/>
      </xdr:nvSpPr>
      <xdr:spPr>
        <a:xfrm>
          <a:off x="6105525" y="5962649"/>
          <a:ext cx="29623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400"/>
            <a:t>П</a:t>
          </a:r>
        </a:p>
      </xdr:txBody>
    </xdr:sp>
    <xdr:clientData/>
  </xdr:oneCellAnchor>
  <xdr:oneCellAnchor>
    <xdr:from>
      <xdr:col>4</xdr:col>
      <xdr:colOff>1543050</xdr:colOff>
      <xdr:row>3</xdr:row>
      <xdr:rowOff>676274</xdr:rowOff>
    </xdr:from>
    <xdr:ext cx="288541" cy="311496"/>
    <xdr:sp macro="" textlink="">
      <xdr:nvSpPr>
        <xdr:cNvPr id="124" name="TextBox 123">
          <a:extLst>
            <a:ext uri="{FF2B5EF4-FFF2-40B4-BE49-F238E27FC236}">
              <a16:creationId xmlns="" xmlns:a16="http://schemas.microsoft.com/office/drawing/2014/main" id="{00000000-0008-0000-0400-0000E6000000}"/>
            </a:ext>
          </a:extLst>
        </xdr:cNvPr>
        <xdr:cNvSpPr txBox="1"/>
      </xdr:nvSpPr>
      <xdr:spPr>
        <a:xfrm>
          <a:off x="6686550" y="5981699"/>
          <a:ext cx="28854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400"/>
            <a:t>А</a:t>
          </a:r>
        </a:p>
      </xdr:txBody>
    </xdr:sp>
    <xdr:clientData/>
  </xdr:oneCellAnchor>
  <xdr:oneCellAnchor>
    <xdr:from>
      <xdr:col>5</xdr:col>
      <xdr:colOff>219075</xdr:colOff>
      <xdr:row>3</xdr:row>
      <xdr:rowOff>704849</xdr:rowOff>
    </xdr:from>
    <xdr:ext cx="303545" cy="311496"/>
    <xdr:sp macro="" textlink="">
      <xdr:nvSpPr>
        <xdr:cNvPr id="125" name="TextBox 124">
          <a:extLst>
            <a:ext uri="{FF2B5EF4-FFF2-40B4-BE49-F238E27FC236}">
              <a16:creationId xmlns="" xmlns:a16="http://schemas.microsoft.com/office/drawing/2014/main" id="{00000000-0008-0000-0400-0000E7000000}"/>
            </a:ext>
          </a:extLst>
        </xdr:cNvPr>
        <xdr:cNvSpPr txBox="1"/>
      </xdr:nvSpPr>
      <xdr:spPr>
        <a:xfrm>
          <a:off x="7143750" y="6010274"/>
          <a:ext cx="30354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/>
            <a:t>O</a:t>
          </a:r>
          <a:endParaRPr lang="ru-RU" sz="1400"/>
        </a:p>
      </xdr:txBody>
    </xdr:sp>
    <xdr:clientData/>
  </xdr:oneCellAnchor>
  <xdr:oneCellAnchor>
    <xdr:from>
      <xdr:col>1</xdr:col>
      <xdr:colOff>657225</xdr:colOff>
      <xdr:row>3</xdr:row>
      <xdr:rowOff>1038224</xdr:rowOff>
    </xdr:from>
    <xdr:ext cx="1662891" cy="280205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400-0000E8000000}"/>
            </a:ext>
          </a:extLst>
        </xdr:cNvPr>
        <xdr:cNvSpPr txBox="1"/>
      </xdr:nvSpPr>
      <xdr:spPr>
        <a:xfrm>
          <a:off x="657225" y="6343649"/>
          <a:ext cx="166289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200"/>
            <a:t>складские цвета ЛДСП</a:t>
          </a:r>
        </a:p>
      </xdr:txBody>
    </xdr:sp>
    <xdr:clientData/>
  </xdr:oneCellAnchor>
  <xdr:oneCellAnchor>
    <xdr:from>
      <xdr:col>4</xdr:col>
      <xdr:colOff>895350</xdr:colOff>
      <xdr:row>3</xdr:row>
      <xdr:rowOff>1038224</xdr:rowOff>
    </xdr:from>
    <xdr:ext cx="1634935" cy="280205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400-0000E9000000}"/>
            </a:ext>
          </a:extLst>
        </xdr:cNvPr>
        <xdr:cNvSpPr txBox="1"/>
      </xdr:nvSpPr>
      <xdr:spPr>
        <a:xfrm>
          <a:off x="6038850" y="6343649"/>
          <a:ext cx="16349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200"/>
            <a:t>форма опор 60х30 мм</a:t>
          </a:r>
        </a:p>
      </xdr:txBody>
    </xdr:sp>
    <xdr:clientData/>
  </xdr:oneCellAnchor>
  <xdr:oneCellAnchor>
    <xdr:from>
      <xdr:col>2</xdr:col>
      <xdr:colOff>1190625</xdr:colOff>
      <xdr:row>3</xdr:row>
      <xdr:rowOff>1038224</xdr:rowOff>
    </xdr:from>
    <xdr:ext cx="835998" cy="280205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400-0000EA000000}"/>
            </a:ext>
          </a:extLst>
        </xdr:cNvPr>
        <xdr:cNvSpPr txBox="1"/>
      </xdr:nvSpPr>
      <xdr:spPr>
        <a:xfrm>
          <a:off x="3152775" y="6343649"/>
          <a:ext cx="8359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опор</a:t>
          </a:r>
          <a:endParaRPr lang="ru-RU" sz="1200"/>
        </a:p>
      </xdr:txBody>
    </xdr:sp>
    <xdr:clientData/>
  </xdr:oneCellAnchor>
  <xdr:oneCellAnchor>
    <xdr:from>
      <xdr:col>3</xdr:col>
      <xdr:colOff>314136</xdr:colOff>
      <xdr:row>3</xdr:row>
      <xdr:rowOff>666749</xdr:rowOff>
    </xdr:from>
    <xdr:ext cx="704809" cy="436786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400-000000010000}"/>
            </a:ext>
          </a:extLst>
        </xdr:cNvPr>
        <xdr:cNvSpPr txBox="1"/>
      </xdr:nvSpPr>
      <xdr:spPr>
        <a:xfrm>
          <a:off x="4247961" y="5972174"/>
          <a:ext cx="70480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 b="1">
              <a:solidFill>
                <a:sysClr val="windowText" lastClr="000000"/>
              </a:solidFill>
            </a:rPr>
            <a:t>Рогожка</a:t>
          </a: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MINT</a:t>
          </a:r>
          <a:endParaRPr lang="ru-RU" sz="11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3</xdr:col>
      <xdr:colOff>1133475</xdr:colOff>
      <xdr:row>3</xdr:row>
      <xdr:rowOff>676274</xdr:rowOff>
    </xdr:from>
    <xdr:ext cx="685380" cy="436786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400-000001010000}"/>
            </a:ext>
          </a:extLst>
        </xdr:cNvPr>
        <xdr:cNvSpPr txBox="1"/>
      </xdr:nvSpPr>
      <xdr:spPr>
        <a:xfrm>
          <a:off x="5067300" y="5981699"/>
          <a:ext cx="68538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Рогожка</a:t>
          </a:r>
        </a:p>
        <a:p>
          <a:pPr algn="ctr"/>
          <a:r>
            <a:rPr lang="en-US" sz="1100"/>
            <a:t>Grey</a:t>
          </a:r>
          <a:endParaRPr lang="ru-RU" sz="1100"/>
        </a:p>
      </xdr:txBody>
    </xdr:sp>
    <xdr:clientData/>
  </xdr:oneCellAnchor>
  <xdr:oneCellAnchor>
    <xdr:from>
      <xdr:col>3</xdr:col>
      <xdr:colOff>38100</xdr:colOff>
      <xdr:row>3</xdr:row>
      <xdr:rowOff>1047749</xdr:rowOff>
    </xdr:from>
    <xdr:ext cx="2089803" cy="264560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400-000002010000}"/>
            </a:ext>
          </a:extLst>
        </xdr:cNvPr>
        <xdr:cNvSpPr txBox="1"/>
      </xdr:nvSpPr>
      <xdr:spPr>
        <a:xfrm>
          <a:off x="3971925" y="6353174"/>
          <a:ext cx="20898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складские цвета ткани экранов </a:t>
          </a:r>
          <a:endParaRPr lang="ru-RU" sz="1100"/>
        </a:p>
      </xdr:txBody>
    </xdr:sp>
    <xdr:clientData/>
  </xdr:oneCellAnchor>
  <xdr:oneCellAnchor>
    <xdr:from>
      <xdr:col>4</xdr:col>
      <xdr:colOff>1076325</xdr:colOff>
      <xdr:row>8</xdr:row>
      <xdr:rowOff>28576</xdr:rowOff>
    </xdr:from>
    <xdr:ext cx="465720" cy="315916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400-0000510A0000}"/>
            </a:ext>
          </a:extLst>
        </xdr:cNvPr>
        <xdr:cNvSpPr txBox="1"/>
      </xdr:nvSpPr>
      <xdr:spPr>
        <a:xfrm rot="1235184">
          <a:off x="6219825" y="8115301"/>
          <a:ext cx="465720" cy="3159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28575</xdr:colOff>
      <xdr:row>12</xdr:row>
      <xdr:rowOff>69230</xdr:rowOff>
    </xdr:from>
    <xdr:ext cx="408214" cy="239485"/>
    <xdr:sp macro="" textlink="">
      <xdr:nvSpPr>
        <xdr:cNvPr id="138" name="TextBox 137">
          <a:extLst>
            <a:ext uri="{FF2B5EF4-FFF2-40B4-BE49-F238E27FC236}">
              <a16:creationId xmlns="" xmlns:a16="http://schemas.microsoft.com/office/drawing/2014/main" id="{00000000-0008-0000-0400-0000530A0000}"/>
            </a:ext>
          </a:extLst>
        </xdr:cNvPr>
        <xdr:cNvSpPr txBox="1"/>
      </xdr:nvSpPr>
      <xdr:spPr>
        <a:xfrm rot="1373710">
          <a:off x="5172075" y="980378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1203534</xdr:colOff>
      <xdr:row>9</xdr:row>
      <xdr:rowOff>228600</xdr:rowOff>
    </xdr:from>
    <xdr:ext cx="408214" cy="239485"/>
    <xdr:sp macro="" textlink="">
      <xdr:nvSpPr>
        <xdr:cNvPr id="139" name="TextBox 138">
          <a:extLst>
            <a:ext uri="{FF2B5EF4-FFF2-40B4-BE49-F238E27FC236}">
              <a16:creationId xmlns="" xmlns:a16="http://schemas.microsoft.com/office/drawing/2014/main" id="{00000000-0008-0000-0400-0000540A0000}"/>
            </a:ext>
          </a:extLst>
        </xdr:cNvPr>
        <xdr:cNvSpPr txBox="1"/>
      </xdr:nvSpPr>
      <xdr:spPr>
        <a:xfrm rot="729188">
          <a:off x="6347034" y="88201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1387826</xdr:colOff>
      <xdr:row>10</xdr:row>
      <xdr:rowOff>106878</xdr:rowOff>
    </xdr:from>
    <xdr:ext cx="408214" cy="259882"/>
    <xdr:sp macro="" textlink="">
      <xdr:nvSpPr>
        <xdr:cNvPr id="140" name="TextBox 139">
          <a:extLst>
            <a:ext uri="{FF2B5EF4-FFF2-40B4-BE49-F238E27FC236}">
              <a16:creationId xmlns="" xmlns:a16="http://schemas.microsoft.com/office/drawing/2014/main" id="{00000000-0008-0000-0400-00008C0B0000}"/>
            </a:ext>
          </a:extLst>
        </xdr:cNvPr>
        <xdr:cNvSpPr txBox="1"/>
      </xdr:nvSpPr>
      <xdr:spPr>
        <a:xfrm rot="20704053">
          <a:off x="6531326" y="9079428"/>
          <a:ext cx="408214" cy="259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</a:t>
          </a:r>
        </a:p>
      </xdr:txBody>
    </xdr:sp>
    <xdr:clientData/>
  </xdr:oneCellAnchor>
  <xdr:oneCellAnchor>
    <xdr:from>
      <xdr:col>4</xdr:col>
      <xdr:colOff>1200151</xdr:colOff>
      <xdr:row>13</xdr:row>
      <xdr:rowOff>161925</xdr:rowOff>
    </xdr:from>
    <xdr:ext cx="408214" cy="239485"/>
    <xdr:sp macro="" textlink="">
      <xdr:nvSpPr>
        <xdr:cNvPr id="141" name="TextBox 140">
          <a:extLst>
            <a:ext uri="{FF2B5EF4-FFF2-40B4-BE49-F238E27FC236}">
              <a16:creationId xmlns="" xmlns:a16="http://schemas.microsoft.com/office/drawing/2014/main" id="{00000000-0008-0000-0400-000040000000}"/>
            </a:ext>
          </a:extLst>
        </xdr:cNvPr>
        <xdr:cNvSpPr txBox="1"/>
      </xdr:nvSpPr>
      <xdr:spPr>
        <a:xfrm rot="1373710">
          <a:off x="6343651" y="102774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100014</xdr:colOff>
      <xdr:row>23</xdr:row>
      <xdr:rowOff>235917</xdr:rowOff>
    </xdr:from>
    <xdr:ext cx="408214" cy="239485"/>
    <xdr:sp macro="" textlink="">
      <xdr:nvSpPr>
        <xdr:cNvPr id="142" name="TextBox 141">
          <a:extLst>
            <a:ext uri="{FF2B5EF4-FFF2-40B4-BE49-F238E27FC236}">
              <a16:creationId xmlns="" xmlns:a16="http://schemas.microsoft.com/office/drawing/2014/main" id="{00000000-0008-0000-0400-00005B0A0000}"/>
            </a:ext>
          </a:extLst>
        </xdr:cNvPr>
        <xdr:cNvSpPr txBox="1"/>
      </xdr:nvSpPr>
      <xdr:spPr>
        <a:xfrm rot="1373710">
          <a:off x="5243514" y="153997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1098767</xdr:colOff>
      <xdr:row>22</xdr:row>
      <xdr:rowOff>71438</xdr:rowOff>
    </xdr:from>
    <xdr:ext cx="408214" cy="239485"/>
    <xdr:sp macro="" textlink="">
      <xdr:nvSpPr>
        <xdr:cNvPr id="143" name="TextBox 142">
          <a:extLst>
            <a:ext uri="{FF2B5EF4-FFF2-40B4-BE49-F238E27FC236}">
              <a16:creationId xmlns="" xmlns:a16="http://schemas.microsoft.com/office/drawing/2014/main" id="{00000000-0008-0000-0400-00005C0A0000}"/>
            </a:ext>
          </a:extLst>
        </xdr:cNvPr>
        <xdr:cNvSpPr txBox="1"/>
      </xdr:nvSpPr>
      <xdr:spPr>
        <a:xfrm rot="1008517">
          <a:off x="6242267" y="1473041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1306866</xdr:colOff>
      <xdr:row>22</xdr:row>
      <xdr:rowOff>330713</xdr:rowOff>
    </xdr:from>
    <xdr:ext cx="408214" cy="259882"/>
    <xdr:sp macro="" textlink="">
      <xdr:nvSpPr>
        <xdr:cNvPr id="144" name="TextBox 143">
          <a:extLst>
            <a:ext uri="{FF2B5EF4-FFF2-40B4-BE49-F238E27FC236}">
              <a16:creationId xmlns="" xmlns:a16="http://schemas.microsoft.com/office/drawing/2014/main" id="{00000000-0008-0000-0400-00005D0A0000}"/>
            </a:ext>
          </a:extLst>
        </xdr:cNvPr>
        <xdr:cNvSpPr txBox="1"/>
      </xdr:nvSpPr>
      <xdr:spPr>
        <a:xfrm rot="20157076">
          <a:off x="6450366" y="14989688"/>
          <a:ext cx="408214" cy="259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</a:t>
          </a:r>
        </a:p>
      </xdr:txBody>
    </xdr:sp>
    <xdr:clientData/>
  </xdr:oneCellAnchor>
  <xdr:oneCellAnchor>
    <xdr:from>
      <xdr:col>4</xdr:col>
      <xdr:colOff>66675</xdr:colOff>
      <xdr:row>25</xdr:row>
      <xdr:rowOff>250204</xdr:rowOff>
    </xdr:from>
    <xdr:ext cx="408214" cy="239485"/>
    <xdr:sp macro="" textlink="">
      <xdr:nvSpPr>
        <xdr:cNvPr id="145" name="TextBox 144">
          <a:extLst>
            <a:ext uri="{FF2B5EF4-FFF2-40B4-BE49-F238E27FC236}">
              <a16:creationId xmlns="" xmlns:a16="http://schemas.microsoft.com/office/drawing/2014/main" id="{00000000-0008-0000-0400-00005B0A0000}"/>
            </a:ext>
          </a:extLst>
        </xdr:cNvPr>
        <xdr:cNvSpPr txBox="1"/>
      </xdr:nvSpPr>
      <xdr:spPr>
        <a:xfrm rot="1373710">
          <a:off x="5210175" y="1649032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1065428</xdr:colOff>
      <xdr:row>24</xdr:row>
      <xdr:rowOff>95249</xdr:rowOff>
    </xdr:from>
    <xdr:ext cx="408214" cy="239485"/>
    <xdr:sp macro="" textlink="">
      <xdr:nvSpPr>
        <xdr:cNvPr id="146" name="TextBox 145">
          <a:extLst>
            <a:ext uri="{FF2B5EF4-FFF2-40B4-BE49-F238E27FC236}">
              <a16:creationId xmlns="" xmlns:a16="http://schemas.microsoft.com/office/drawing/2014/main" id="{00000000-0008-0000-0400-00005C0A0000}"/>
            </a:ext>
          </a:extLst>
        </xdr:cNvPr>
        <xdr:cNvSpPr txBox="1"/>
      </xdr:nvSpPr>
      <xdr:spPr>
        <a:xfrm rot="1008517">
          <a:off x="6208928" y="1576387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1273527</xdr:colOff>
      <xdr:row>24</xdr:row>
      <xdr:rowOff>411675</xdr:rowOff>
    </xdr:from>
    <xdr:ext cx="408214" cy="259882"/>
    <xdr:sp macro="" textlink="">
      <xdr:nvSpPr>
        <xdr:cNvPr id="147" name="TextBox 146">
          <a:extLst>
            <a:ext uri="{FF2B5EF4-FFF2-40B4-BE49-F238E27FC236}">
              <a16:creationId xmlns="" xmlns:a16="http://schemas.microsoft.com/office/drawing/2014/main" id="{00000000-0008-0000-0400-00005D0A0000}"/>
            </a:ext>
          </a:extLst>
        </xdr:cNvPr>
        <xdr:cNvSpPr txBox="1"/>
      </xdr:nvSpPr>
      <xdr:spPr>
        <a:xfrm rot="20157076">
          <a:off x="6417027" y="16080300"/>
          <a:ext cx="408214" cy="259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</a:t>
          </a:r>
        </a:p>
      </xdr:txBody>
    </xdr:sp>
    <xdr:clientData/>
  </xdr:oneCellAnchor>
  <xdr:oneCellAnchor>
    <xdr:from>
      <xdr:col>4</xdr:col>
      <xdr:colOff>713501</xdr:colOff>
      <xdr:row>26</xdr:row>
      <xdr:rowOff>314324</xdr:rowOff>
    </xdr:from>
    <xdr:ext cx="408214" cy="239485"/>
    <xdr:sp macro="" textlink="">
      <xdr:nvSpPr>
        <xdr:cNvPr id="148" name="TextBox 147">
          <a:extLst>
            <a:ext uri="{FF2B5EF4-FFF2-40B4-BE49-F238E27FC236}">
              <a16:creationId xmlns="" xmlns:a16="http://schemas.microsoft.com/office/drawing/2014/main" id="{00000000-0008-0000-0400-00005F0A0000}"/>
            </a:ext>
          </a:extLst>
        </xdr:cNvPr>
        <xdr:cNvSpPr txBox="1"/>
      </xdr:nvSpPr>
      <xdr:spPr>
        <a:xfrm rot="685079">
          <a:off x="5857001" y="1712594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361950</xdr:colOff>
      <xdr:row>27</xdr:row>
      <xdr:rowOff>115275</xdr:rowOff>
    </xdr:from>
    <xdr:ext cx="408214" cy="239485"/>
    <xdr:sp macro="" textlink="">
      <xdr:nvSpPr>
        <xdr:cNvPr id="149" name="TextBox 148">
          <a:extLst>
            <a:ext uri="{FF2B5EF4-FFF2-40B4-BE49-F238E27FC236}">
              <a16:creationId xmlns="" xmlns:a16="http://schemas.microsoft.com/office/drawing/2014/main" id="{00000000-0008-0000-0400-0000600A0000}"/>
            </a:ext>
          </a:extLst>
        </xdr:cNvPr>
        <xdr:cNvSpPr txBox="1"/>
      </xdr:nvSpPr>
      <xdr:spPr>
        <a:xfrm rot="20417097">
          <a:off x="5505450" y="174317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1255928</xdr:colOff>
      <xdr:row>27</xdr:row>
      <xdr:rowOff>188924</xdr:rowOff>
    </xdr:from>
    <xdr:ext cx="408214" cy="239485"/>
    <xdr:sp macro="" textlink="">
      <xdr:nvSpPr>
        <xdr:cNvPr id="150" name="TextBox 149">
          <a:extLst>
            <a:ext uri="{FF2B5EF4-FFF2-40B4-BE49-F238E27FC236}">
              <a16:creationId xmlns="" xmlns:a16="http://schemas.microsoft.com/office/drawing/2014/main" id="{00000000-0008-0000-0400-0000610A0000}"/>
            </a:ext>
          </a:extLst>
        </xdr:cNvPr>
        <xdr:cNvSpPr txBox="1"/>
      </xdr:nvSpPr>
      <xdr:spPr>
        <a:xfrm rot="19863900">
          <a:off x="6399428" y="1750537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971550</xdr:colOff>
      <xdr:row>28</xdr:row>
      <xdr:rowOff>76200</xdr:rowOff>
    </xdr:from>
    <xdr:ext cx="408214" cy="239485"/>
    <xdr:sp macro="" textlink="">
      <xdr:nvSpPr>
        <xdr:cNvPr id="151" name="TextBox 150">
          <a:extLst>
            <a:ext uri="{FF2B5EF4-FFF2-40B4-BE49-F238E27FC236}">
              <a16:creationId xmlns="" xmlns:a16="http://schemas.microsoft.com/office/drawing/2014/main" id="{00000000-0008-0000-0400-000043000000}"/>
            </a:ext>
          </a:extLst>
        </xdr:cNvPr>
        <xdr:cNvSpPr txBox="1"/>
      </xdr:nvSpPr>
      <xdr:spPr>
        <a:xfrm rot="524412">
          <a:off x="6115050" y="178974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1211682</xdr:colOff>
      <xdr:row>28</xdr:row>
      <xdr:rowOff>156413</xdr:rowOff>
    </xdr:from>
    <xdr:ext cx="408214" cy="239485"/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400-000044000000}"/>
            </a:ext>
          </a:extLst>
        </xdr:cNvPr>
        <xdr:cNvSpPr txBox="1"/>
      </xdr:nvSpPr>
      <xdr:spPr>
        <a:xfrm rot="524412">
          <a:off x="6355182" y="179776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985838</xdr:colOff>
      <xdr:row>31</xdr:row>
      <xdr:rowOff>166687</xdr:rowOff>
    </xdr:from>
    <xdr:ext cx="408214" cy="239485"/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400-000043000000}"/>
            </a:ext>
          </a:extLst>
        </xdr:cNvPr>
        <xdr:cNvSpPr txBox="1"/>
      </xdr:nvSpPr>
      <xdr:spPr>
        <a:xfrm rot="524412">
          <a:off x="6129338" y="1927383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1225970</xdr:colOff>
      <xdr:row>31</xdr:row>
      <xdr:rowOff>246900</xdr:rowOff>
    </xdr:from>
    <xdr:ext cx="408214" cy="239485"/>
    <xdr:sp macro="" textlink="">
      <xdr:nvSpPr>
        <xdr:cNvPr id="154" name="TextBox 153">
          <a:extLst>
            <a:ext uri="{FF2B5EF4-FFF2-40B4-BE49-F238E27FC236}">
              <a16:creationId xmlns="" xmlns:a16="http://schemas.microsoft.com/office/drawing/2014/main" id="{00000000-0008-0000-0400-000044000000}"/>
            </a:ext>
          </a:extLst>
        </xdr:cNvPr>
        <xdr:cNvSpPr txBox="1"/>
      </xdr:nvSpPr>
      <xdr:spPr>
        <a:xfrm rot="524412">
          <a:off x="6369470" y="193540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176212</xdr:colOff>
      <xdr:row>34</xdr:row>
      <xdr:rowOff>185738</xdr:rowOff>
    </xdr:from>
    <xdr:ext cx="408214" cy="239485"/>
    <xdr:sp macro="" textlink="">
      <xdr:nvSpPr>
        <xdr:cNvPr id="155" name="TextBox 154">
          <a:extLst>
            <a:ext uri="{FF2B5EF4-FFF2-40B4-BE49-F238E27FC236}">
              <a16:creationId xmlns="" xmlns:a16="http://schemas.microsoft.com/office/drawing/2014/main" id="{00000000-0008-0000-0400-000083000000}"/>
            </a:ext>
          </a:extLst>
        </xdr:cNvPr>
        <xdr:cNvSpPr txBox="1"/>
      </xdr:nvSpPr>
      <xdr:spPr>
        <a:xfrm rot="20903108">
          <a:off x="5319712" y="205787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385762</xdr:colOff>
      <xdr:row>34</xdr:row>
      <xdr:rowOff>152400</xdr:rowOff>
    </xdr:from>
    <xdr:ext cx="408214" cy="239485"/>
    <xdr:sp macro="" textlink="">
      <xdr:nvSpPr>
        <xdr:cNvPr id="156" name="TextBox 155">
          <a:extLst>
            <a:ext uri="{FF2B5EF4-FFF2-40B4-BE49-F238E27FC236}">
              <a16:creationId xmlns="" xmlns:a16="http://schemas.microsoft.com/office/drawing/2014/main" id="{00000000-0008-0000-0400-000084000000}"/>
            </a:ext>
          </a:extLst>
        </xdr:cNvPr>
        <xdr:cNvSpPr txBox="1"/>
      </xdr:nvSpPr>
      <xdr:spPr>
        <a:xfrm rot="20903108">
          <a:off x="5529262" y="205454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1166811</xdr:colOff>
      <xdr:row>38</xdr:row>
      <xdr:rowOff>114302</xdr:rowOff>
    </xdr:from>
    <xdr:ext cx="606593" cy="246576"/>
    <xdr:sp macro="" textlink="">
      <xdr:nvSpPr>
        <xdr:cNvPr id="157" name="TextBox 156">
          <a:extLst>
            <a:ext uri="{FF2B5EF4-FFF2-40B4-BE49-F238E27FC236}">
              <a16:creationId xmlns="" xmlns:a16="http://schemas.microsoft.com/office/drawing/2014/main" id="{00000000-0008-0000-0400-0000900B0000}"/>
            </a:ext>
          </a:extLst>
        </xdr:cNvPr>
        <xdr:cNvSpPr txBox="1"/>
      </xdr:nvSpPr>
      <xdr:spPr>
        <a:xfrm rot="921217">
          <a:off x="6310311" y="22221827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1204912</xdr:colOff>
      <xdr:row>39</xdr:row>
      <xdr:rowOff>119066</xdr:rowOff>
    </xdr:from>
    <xdr:ext cx="606593" cy="246576"/>
    <xdr:sp macro="" textlink="">
      <xdr:nvSpPr>
        <xdr:cNvPr id="158" name="TextBox 157">
          <a:extLst>
            <a:ext uri="{FF2B5EF4-FFF2-40B4-BE49-F238E27FC236}">
              <a16:creationId xmlns="" xmlns:a16="http://schemas.microsoft.com/office/drawing/2014/main" id="{00000000-0008-0000-0400-0000900B0000}"/>
            </a:ext>
          </a:extLst>
        </xdr:cNvPr>
        <xdr:cNvSpPr txBox="1"/>
      </xdr:nvSpPr>
      <xdr:spPr>
        <a:xfrm rot="921217">
          <a:off x="6348412" y="23217191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1128713</xdr:colOff>
      <xdr:row>40</xdr:row>
      <xdr:rowOff>38103</xdr:rowOff>
    </xdr:from>
    <xdr:ext cx="606593" cy="246576"/>
    <xdr:sp macro="" textlink="">
      <xdr:nvSpPr>
        <xdr:cNvPr id="159" name="TextBox 158">
          <a:extLst>
            <a:ext uri="{FF2B5EF4-FFF2-40B4-BE49-F238E27FC236}">
              <a16:creationId xmlns="" xmlns:a16="http://schemas.microsoft.com/office/drawing/2014/main" id="{00000000-0008-0000-0400-0000900B0000}"/>
            </a:ext>
          </a:extLst>
        </xdr:cNvPr>
        <xdr:cNvSpPr txBox="1"/>
      </xdr:nvSpPr>
      <xdr:spPr>
        <a:xfrm rot="921217">
          <a:off x="6272213" y="24164928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1223963</xdr:colOff>
      <xdr:row>41</xdr:row>
      <xdr:rowOff>133351</xdr:rowOff>
    </xdr:from>
    <xdr:ext cx="606593" cy="246576"/>
    <xdr:sp macro="" textlink="">
      <xdr:nvSpPr>
        <xdr:cNvPr id="160" name="TextBox 159">
          <a:extLst>
            <a:ext uri="{FF2B5EF4-FFF2-40B4-BE49-F238E27FC236}">
              <a16:creationId xmlns="" xmlns:a16="http://schemas.microsoft.com/office/drawing/2014/main" id="{00000000-0008-0000-0400-0000900B0000}"/>
            </a:ext>
          </a:extLst>
        </xdr:cNvPr>
        <xdr:cNvSpPr txBox="1"/>
      </xdr:nvSpPr>
      <xdr:spPr>
        <a:xfrm rot="921217">
          <a:off x="6367463" y="25174576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1181097</xdr:colOff>
      <xdr:row>42</xdr:row>
      <xdr:rowOff>185737</xdr:rowOff>
    </xdr:from>
    <xdr:ext cx="606593" cy="246576"/>
    <xdr:sp macro="" textlink="">
      <xdr:nvSpPr>
        <xdr:cNvPr id="161" name="TextBox 160">
          <a:extLst>
            <a:ext uri="{FF2B5EF4-FFF2-40B4-BE49-F238E27FC236}">
              <a16:creationId xmlns="" xmlns:a16="http://schemas.microsoft.com/office/drawing/2014/main" id="{00000000-0008-0000-0400-0000900B0000}"/>
            </a:ext>
          </a:extLst>
        </xdr:cNvPr>
        <xdr:cNvSpPr txBox="1"/>
      </xdr:nvSpPr>
      <xdr:spPr>
        <a:xfrm rot="921217">
          <a:off x="6324597" y="26236612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1200149</xdr:colOff>
      <xdr:row>43</xdr:row>
      <xdr:rowOff>85726</xdr:rowOff>
    </xdr:from>
    <xdr:ext cx="606593" cy="246576"/>
    <xdr:sp macro="" textlink="">
      <xdr:nvSpPr>
        <xdr:cNvPr id="162" name="TextBox 161">
          <a:extLst>
            <a:ext uri="{FF2B5EF4-FFF2-40B4-BE49-F238E27FC236}">
              <a16:creationId xmlns="" xmlns:a16="http://schemas.microsoft.com/office/drawing/2014/main" id="{00000000-0008-0000-0400-0000900B0000}"/>
            </a:ext>
          </a:extLst>
        </xdr:cNvPr>
        <xdr:cNvSpPr txBox="1"/>
      </xdr:nvSpPr>
      <xdr:spPr>
        <a:xfrm rot="921217">
          <a:off x="6343649" y="27127201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66675</xdr:rowOff>
    </xdr:from>
    <xdr:to>
      <xdr:col>4</xdr:col>
      <xdr:colOff>466725</xdr:colOff>
      <xdr:row>0</xdr:row>
      <xdr:rowOff>1219200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62225" y="66675"/>
          <a:ext cx="144780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9</xdr:row>
      <xdr:rowOff>152400</xdr:rowOff>
    </xdr:from>
    <xdr:to>
      <xdr:col>2</xdr:col>
      <xdr:colOff>1000125</xdr:colOff>
      <xdr:row>9</xdr:row>
      <xdr:rowOff>923925</xdr:rowOff>
    </xdr:to>
    <xdr:pic>
      <xdr:nvPicPr>
        <xdr:cNvPr id="41" name="Picture 10667">
          <a:extLst>
            <a:ext uri="{FF2B5EF4-FFF2-40B4-BE49-F238E27FC236}">
              <a16:creationId xmlns:a16="http://schemas.microsoft.com/office/drawing/2014/main" xmlns="" id="{00000000-0008-0000-09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33500" y="8924925"/>
          <a:ext cx="723900" cy="771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304800</xdr:colOff>
      <xdr:row>8</xdr:row>
      <xdr:rowOff>76200</xdr:rowOff>
    </xdr:from>
    <xdr:to>
      <xdr:col>2</xdr:col>
      <xdr:colOff>1000125</xdr:colOff>
      <xdr:row>8</xdr:row>
      <xdr:rowOff>1000125</xdr:rowOff>
    </xdr:to>
    <xdr:pic>
      <xdr:nvPicPr>
        <xdr:cNvPr id="42" name="Picture 10668">
          <a:extLst>
            <a:ext uri="{FF2B5EF4-FFF2-40B4-BE49-F238E27FC236}">
              <a16:creationId xmlns:a16="http://schemas.microsoft.com/office/drawing/2014/main" xmlns="" id="{00000000-0008-0000-09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62075" y="7791450"/>
          <a:ext cx="695325" cy="923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371475</xdr:colOff>
      <xdr:row>7</xdr:row>
      <xdr:rowOff>66675</xdr:rowOff>
    </xdr:from>
    <xdr:to>
      <xdr:col>2</xdr:col>
      <xdr:colOff>1076325</xdr:colOff>
      <xdr:row>7</xdr:row>
      <xdr:rowOff>990600</xdr:rowOff>
    </xdr:to>
    <xdr:pic>
      <xdr:nvPicPr>
        <xdr:cNvPr id="43" name="Picture 10669">
          <a:extLst>
            <a:ext uri="{FF2B5EF4-FFF2-40B4-BE49-F238E27FC236}">
              <a16:creationId xmlns:a16="http://schemas.microsoft.com/office/drawing/2014/main" xmlns="" id="{00000000-0008-0000-09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28750" y="6934200"/>
          <a:ext cx="704850" cy="923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498085</xdr:colOff>
      <xdr:row>39</xdr:row>
      <xdr:rowOff>0</xdr:rowOff>
    </xdr:from>
    <xdr:ext cx="408214" cy="23948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900-000015000000}"/>
            </a:ext>
          </a:extLst>
        </xdr:cNvPr>
        <xdr:cNvSpPr txBox="1"/>
      </xdr:nvSpPr>
      <xdr:spPr>
        <a:xfrm rot="20157076">
          <a:off x="5470135" y="653605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2</xdr:col>
      <xdr:colOff>347317</xdr:colOff>
      <xdr:row>10</xdr:row>
      <xdr:rowOff>69233</xdr:rowOff>
    </xdr:from>
    <xdr:to>
      <xdr:col>2</xdr:col>
      <xdr:colOff>1047751</xdr:colOff>
      <xdr:row>10</xdr:row>
      <xdr:rowOff>1047750</xdr:rowOff>
    </xdr:to>
    <xdr:pic>
      <xdr:nvPicPr>
        <xdr:cNvPr id="22" name="Рисунок 21" descr="EVL306.jpg">
          <a:extLst>
            <a:ext uri="{FF2B5EF4-FFF2-40B4-BE49-F238E27FC236}">
              <a16:creationId xmlns:a16="http://schemas.microsoft.com/office/drawing/2014/main" xmlns="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1404592" y="9146558"/>
          <a:ext cx="700434" cy="978517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19</xdr:row>
      <xdr:rowOff>114300</xdr:rowOff>
    </xdr:from>
    <xdr:to>
      <xdr:col>2</xdr:col>
      <xdr:colOff>1362541</xdr:colOff>
      <xdr:row>19</xdr:row>
      <xdr:rowOff>923925</xdr:rowOff>
    </xdr:to>
    <xdr:pic>
      <xdr:nvPicPr>
        <xdr:cNvPr id="23" name="Рисунок 22" descr="EVL290.jpg">
          <a:extLst>
            <a:ext uri="{FF2B5EF4-FFF2-40B4-BE49-F238E27FC236}">
              <a16:creationId xmlns:a16="http://schemas.microsoft.com/office/drawing/2014/main" xmlns="" id="{00000000-0008-0000-09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/>
        <a:stretch>
          <a:fillRect/>
        </a:stretch>
      </xdr:blipFill>
      <xdr:spPr>
        <a:xfrm>
          <a:off x="1181100" y="16668750"/>
          <a:ext cx="1238716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20</xdr:row>
      <xdr:rowOff>104775</xdr:rowOff>
    </xdr:from>
    <xdr:to>
      <xdr:col>2</xdr:col>
      <xdr:colOff>1276350</xdr:colOff>
      <xdr:row>20</xdr:row>
      <xdr:rowOff>914400</xdr:rowOff>
    </xdr:to>
    <xdr:pic>
      <xdr:nvPicPr>
        <xdr:cNvPr id="24" name="Рисунок 23" descr="EVL291.jpg">
          <a:extLst>
            <a:ext uri="{FF2B5EF4-FFF2-40B4-BE49-F238E27FC236}">
              <a16:creationId xmlns:a16="http://schemas.microsoft.com/office/drawing/2014/main" xmlns="" id="{00000000-0008-0000-09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1343025" y="17687925"/>
          <a:ext cx="9906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333376</xdr:colOff>
      <xdr:row>21</xdr:row>
      <xdr:rowOff>93005</xdr:rowOff>
    </xdr:from>
    <xdr:to>
      <xdr:col>2</xdr:col>
      <xdr:colOff>1171576</xdr:colOff>
      <xdr:row>21</xdr:row>
      <xdr:rowOff>933123</xdr:rowOff>
    </xdr:to>
    <xdr:pic>
      <xdr:nvPicPr>
        <xdr:cNvPr id="25" name="Рисунок 24" descr="EVL292.jpg">
          <a:extLst>
            <a:ext uri="{FF2B5EF4-FFF2-40B4-BE49-F238E27FC236}">
              <a16:creationId xmlns:a16="http://schemas.microsoft.com/office/drawing/2014/main" xmlns="" id="{00000000-0008-0000-0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1390651" y="18676280"/>
          <a:ext cx="838200" cy="840118"/>
        </a:xfrm>
        <a:prstGeom prst="rect">
          <a:avLst/>
        </a:prstGeom>
      </xdr:spPr>
    </xdr:pic>
    <xdr:clientData/>
  </xdr:twoCellAnchor>
  <xdr:twoCellAnchor editAs="oneCell">
    <xdr:from>
      <xdr:col>2</xdr:col>
      <xdr:colOff>314657</xdr:colOff>
      <xdr:row>11</xdr:row>
      <xdr:rowOff>95250</xdr:rowOff>
    </xdr:from>
    <xdr:to>
      <xdr:col>2</xdr:col>
      <xdr:colOff>1124718</xdr:colOff>
      <xdr:row>11</xdr:row>
      <xdr:rowOff>993575</xdr:rowOff>
    </xdr:to>
    <xdr:pic>
      <xdr:nvPicPr>
        <xdr:cNvPr id="26" name="Рисунок 25" descr="Evo_chester0032.jpg">
          <a:extLst>
            <a:ext uri="{FF2B5EF4-FFF2-40B4-BE49-F238E27FC236}">
              <a16:creationId xmlns:a16="http://schemas.microsoft.com/office/drawing/2014/main" xmlns="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1371932" y="10887075"/>
          <a:ext cx="810061" cy="89832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16</xdr:row>
      <xdr:rowOff>200024</xdr:rowOff>
    </xdr:from>
    <xdr:to>
      <xdr:col>2</xdr:col>
      <xdr:colOff>1328873</xdr:colOff>
      <xdr:row>16</xdr:row>
      <xdr:rowOff>1010941</xdr:rowOff>
    </xdr:to>
    <xdr:pic>
      <xdr:nvPicPr>
        <xdr:cNvPr id="27" name="Рисунок 26" descr="Evo_chester0033.jpg">
          <a:extLst>
            <a:ext uri="{FF2B5EF4-FFF2-40B4-BE49-F238E27FC236}">
              <a16:creationId xmlns:a16="http://schemas.microsoft.com/office/drawing/2014/main" xmlns="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1190625" y="16278224"/>
          <a:ext cx="1195523" cy="810917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314326</xdr:colOff>
      <xdr:row>5</xdr:row>
      <xdr:rowOff>28574</xdr:rowOff>
    </xdr:from>
    <xdr:to>
      <xdr:col>2</xdr:col>
      <xdr:colOff>1121626</xdr:colOff>
      <xdr:row>5</xdr:row>
      <xdr:rowOff>1017581</xdr:rowOff>
    </xdr:to>
    <xdr:pic>
      <xdr:nvPicPr>
        <xdr:cNvPr id="28" name="Рисунок 27" descr="Evo_chester0029.jpg">
          <a:extLst>
            <a:ext uri="{FF2B5EF4-FFF2-40B4-BE49-F238E27FC236}">
              <a16:creationId xmlns:a16="http://schemas.microsoft.com/office/drawing/2014/main" xmlns="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1371601" y="3762374"/>
          <a:ext cx="807300" cy="989007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22</xdr:row>
      <xdr:rowOff>181807</xdr:rowOff>
    </xdr:from>
    <xdr:to>
      <xdr:col>2</xdr:col>
      <xdr:colOff>1133475</xdr:colOff>
      <xdr:row>22</xdr:row>
      <xdr:rowOff>1190625</xdr:rowOff>
    </xdr:to>
    <xdr:pic>
      <xdr:nvPicPr>
        <xdr:cNvPr id="29" name="Рисунок 28" descr="EVL903.jpg">
          <a:extLst>
            <a:ext uri="{FF2B5EF4-FFF2-40B4-BE49-F238E27FC236}">
              <a16:creationId xmlns:a16="http://schemas.microsoft.com/office/drawing/2014/main" xmlns="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1400175" y="20517682"/>
          <a:ext cx="790575" cy="1008818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23</xdr:row>
      <xdr:rowOff>113501</xdr:rowOff>
    </xdr:from>
    <xdr:to>
      <xdr:col>2</xdr:col>
      <xdr:colOff>1181100</xdr:colOff>
      <xdr:row>23</xdr:row>
      <xdr:rowOff>1333501</xdr:rowOff>
    </xdr:to>
    <xdr:pic>
      <xdr:nvPicPr>
        <xdr:cNvPr id="30" name="Рисунок 29" descr="EVL913.jpg">
          <a:extLst>
            <a:ext uri="{FF2B5EF4-FFF2-40B4-BE49-F238E27FC236}">
              <a16:creationId xmlns:a16="http://schemas.microsoft.com/office/drawing/2014/main" xmlns="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2419350" y="21535226"/>
          <a:ext cx="771525" cy="12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14</xdr:row>
      <xdr:rowOff>104775</xdr:rowOff>
    </xdr:from>
    <xdr:to>
      <xdr:col>2</xdr:col>
      <xdr:colOff>1162486</xdr:colOff>
      <xdr:row>14</xdr:row>
      <xdr:rowOff>1003100</xdr:rowOff>
    </xdr:to>
    <xdr:pic>
      <xdr:nvPicPr>
        <xdr:cNvPr id="31" name="Рисунок 30" descr="Evo_chester0032.jpg">
          <a:extLst>
            <a:ext uri="{FF2B5EF4-FFF2-40B4-BE49-F238E27FC236}">
              <a16:creationId xmlns:a16="http://schemas.microsoft.com/office/drawing/2014/main" xmlns="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1409700" y="14239875"/>
          <a:ext cx="810061" cy="898325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13</xdr:row>
      <xdr:rowOff>76200</xdr:rowOff>
    </xdr:from>
    <xdr:to>
      <xdr:col>2</xdr:col>
      <xdr:colOff>1200151</xdr:colOff>
      <xdr:row>13</xdr:row>
      <xdr:rowOff>966797</xdr:rowOff>
    </xdr:to>
    <xdr:pic>
      <xdr:nvPicPr>
        <xdr:cNvPr id="32" name="Рисунок 31" descr="EVL309.jpg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/>
        <a:srcRect/>
        <a:stretch>
          <a:fillRect/>
        </a:stretch>
      </xdr:blipFill>
      <xdr:spPr>
        <a:xfrm>
          <a:off x="1323976" y="13154025"/>
          <a:ext cx="933450" cy="890597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6</xdr:row>
      <xdr:rowOff>76198</xdr:rowOff>
    </xdr:from>
    <xdr:to>
      <xdr:col>2</xdr:col>
      <xdr:colOff>1158825</xdr:colOff>
      <xdr:row>6</xdr:row>
      <xdr:rowOff>1122832</xdr:rowOff>
    </xdr:to>
    <xdr:pic>
      <xdr:nvPicPr>
        <xdr:cNvPr id="33" name="Рисунок 32" descr="Evo_chester0029.jpg">
          <a:extLst>
            <a:ext uri="{FF2B5EF4-FFF2-40B4-BE49-F238E27FC236}">
              <a16:creationId xmlns:a16="http://schemas.microsoft.com/office/drawing/2014/main" xmlns="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 flipH="1">
          <a:off x="1409700" y="5676898"/>
          <a:ext cx="806400" cy="1046634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4</xdr:row>
      <xdr:rowOff>76200</xdr:rowOff>
    </xdr:from>
    <xdr:to>
      <xdr:col>2</xdr:col>
      <xdr:colOff>1152525</xdr:colOff>
      <xdr:row>4</xdr:row>
      <xdr:rowOff>1065207</xdr:rowOff>
    </xdr:to>
    <xdr:pic>
      <xdr:nvPicPr>
        <xdr:cNvPr id="34" name="Рисунок 33" descr="Evo_chester0029.jpg">
          <a:extLst>
            <a:ext uri="{FF2B5EF4-FFF2-40B4-BE49-F238E27FC236}">
              <a16:creationId xmlns:a16="http://schemas.microsoft.com/office/drawing/2014/main" xmlns="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1428750" y="3390900"/>
          <a:ext cx="781050" cy="989007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26</xdr:row>
      <xdr:rowOff>231554</xdr:rowOff>
    </xdr:from>
    <xdr:to>
      <xdr:col>2</xdr:col>
      <xdr:colOff>1381125</xdr:colOff>
      <xdr:row>26</xdr:row>
      <xdr:rowOff>1287215</xdr:rowOff>
    </xdr:to>
    <xdr:pic>
      <xdr:nvPicPr>
        <xdr:cNvPr id="35" name="Рисунок 34" descr="EVL902DX.jpg">
          <a:extLst>
            <a:ext uri="{FF2B5EF4-FFF2-40B4-BE49-F238E27FC236}">
              <a16:creationId xmlns:a16="http://schemas.microsoft.com/office/drawing/2014/main" xmlns="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14875" t="6311" r="15000" b="4950"/>
        <a:stretch>
          <a:fillRect/>
        </a:stretch>
      </xdr:blipFill>
      <xdr:spPr>
        <a:xfrm>
          <a:off x="2114551" y="23653529"/>
          <a:ext cx="1276349" cy="1055661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27</xdr:row>
      <xdr:rowOff>257175</xdr:rowOff>
    </xdr:from>
    <xdr:to>
      <xdr:col>2</xdr:col>
      <xdr:colOff>1399887</xdr:colOff>
      <xdr:row>27</xdr:row>
      <xdr:rowOff>1333501</xdr:rowOff>
    </xdr:to>
    <xdr:pic>
      <xdr:nvPicPr>
        <xdr:cNvPr id="36" name="Рисунок 35" descr="EVL902SX.jpg">
          <a:extLst>
            <a:ext uri="{FF2B5EF4-FFF2-40B4-BE49-F238E27FC236}">
              <a16:creationId xmlns:a16="http://schemas.microsoft.com/office/drawing/2014/main" xmlns="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15000" t="8032" r="15000" b="3611"/>
        <a:stretch>
          <a:fillRect/>
        </a:stretch>
      </xdr:blipFill>
      <xdr:spPr>
        <a:xfrm>
          <a:off x="2105025" y="25212675"/>
          <a:ext cx="1304637" cy="1076326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28</xdr:row>
      <xdr:rowOff>161925</xdr:rowOff>
    </xdr:from>
    <xdr:to>
      <xdr:col>2</xdr:col>
      <xdr:colOff>1390649</xdr:colOff>
      <xdr:row>28</xdr:row>
      <xdr:rowOff>827686</xdr:rowOff>
    </xdr:to>
    <xdr:pic>
      <xdr:nvPicPr>
        <xdr:cNvPr id="37" name="Рисунок 36" descr="EVL914DX.jpg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l="8375" t="15109" r="4875" b="15659"/>
        <a:stretch>
          <a:fillRect/>
        </a:stretch>
      </xdr:blipFill>
      <xdr:spPr>
        <a:xfrm>
          <a:off x="2124075" y="26650950"/>
          <a:ext cx="1276349" cy="665761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29</xdr:row>
      <xdr:rowOff>434559</xdr:rowOff>
    </xdr:from>
    <xdr:to>
      <xdr:col>2</xdr:col>
      <xdr:colOff>1460642</xdr:colOff>
      <xdr:row>29</xdr:row>
      <xdr:rowOff>1171575</xdr:rowOff>
    </xdr:to>
    <xdr:pic>
      <xdr:nvPicPr>
        <xdr:cNvPr id="40" name="Рисунок 39" descr="EVL914SX.jpg">
          <a:extLst>
            <a:ext uri="{FF2B5EF4-FFF2-40B4-BE49-F238E27FC236}">
              <a16:creationId xmlns:a16="http://schemas.microsoft.com/office/drawing/2014/main" xmlns="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2076450" y="27933234"/>
          <a:ext cx="1393967" cy="73701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30</xdr:row>
      <xdr:rowOff>154656</xdr:rowOff>
    </xdr:from>
    <xdr:to>
      <xdr:col>2</xdr:col>
      <xdr:colOff>1285875</xdr:colOff>
      <xdr:row>30</xdr:row>
      <xdr:rowOff>1344209</xdr:rowOff>
    </xdr:to>
    <xdr:pic>
      <xdr:nvPicPr>
        <xdr:cNvPr id="45" name="Рисунок 44" descr="EVL910.jpg">
          <a:extLst>
            <a:ext uri="{FF2B5EF4-FFF2-40B4-BE49-F238E27FC236}">
              <a16:creationId xmlns:a16="http://schemas.microsoft.com/office/drawing/2014/main" xmlns="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/>
        <a:srcRect/>
        <a:stretch>
          <a:fillRect/>
        </a:stretch>
      </xdr:blipFill>
      <xdr:spPr>
        <a:xfrm>
          <a:off x="2143126" y="28643931"/>
          <a:ext cx="1152524" cy="1189553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24</xdr:row>
      <xdr:rowOff>190376</xdr:rowOff>
    </xdr:from>
    <xdr:to>
      <xdr:col>2</xdr:col>
      <xdr:colOff>1371600</xdr:colOff>
      <xdr:row>24</xdr:row>
      <xdr:rowOff>1257300</xdr:rowOff>
    </xdr:to>
    <xdr:pic>
      <xdr:nvPicPr>
        <xdr:cNvPr id="48" name="Рисунок 47" descr="EVL906.jpg">
          <a:extLst>
            <a:ext uri="{FF2B5EF4-FFF2-40B4-BE49-F238E27FC236}">
              <a16:creationId xmlns:a16="http://schemas.microsoft.com/office/drawing/2014/main" xmlns="" id="{00000000-0008-0000-09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/>
        <a:srcRect/>
        <a:stretch>
          <a:fillRect/>
        </a:stretch>
      </xdr:blipFill>
      <xdr:spPr>
        <a:xfrm>
          <a:off x="2286000" y="30213176"/>
          <a:ext cx="1095375" cy="1066924"/>
        </a:xfrm>
        <a:prstGeom prst="rect">
          <a:avLst/>
        </a:prstGeom>
      </xdr:spPr>
    </xdr:pic>
    <xdr:clientData/>
  </xdr:twoCellAnchor>
  <xdr:twoCellAnchor editAs="oneCell">
    <xdr:from>
      <xdr:col>2</xdr:col>
      <xdr:colOff>87575</xdr:colOff>
      <xdr:row>35</xdr:row>
      <xdr:rowOff>171449</xdr:rowOff>
    </xdr:from>
    <xdr:to>
      <xdr:col>2</xdr:col>
      <xdr:colOff>1426334</xdr:colOff>
      <xdr:row>35</xdr:row>
      <xdr:rowOff>904874</xdr:rowOff>
    </xdr:to>
    <xdr:pic>
      <xdr:nvPicPr>
        <xdr:cNvPr id="55" name="Рисунок 54" descr="EVL915.jpg">
          <a:extLst>
            <a:ext uri="{FF2B5EF4-FFF2-40B4-BE49-F238E27FC236}">
              <a16:creationId xmlns:a16="http://schemas.microsoft.com/office/drawing/2014/main" xmlns="" id="{00000000-0008-0000-09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0375" t="13770" r="8625" b="18337"/>
        <a:stretch>
          <a:fillRect/>
        </a:stretch>
      </xdr:blipFill>
      <xdr:spPr>
        <a:xfrm>
          <a:off x="2497400" y="50530124"/>
          <a:ext cx="1338759" cy="733425"/>
        </a:xfrm>
        <a:prstGeom prst="rect">
          <a:avLst/>
        </a:prstGeom>
      </xdr:spPr>
    </xdr:pic>
    <xdr:clientData/>
  </xdr:twoCellAnchor>
  <xdr:twoCellAnchor>
    <xdr:from>
      <xdr:col>11</xdr:col>
      <xdr:colOff>1219200</xdr:colOff>
      <xdr:row>0</xdr:row>
      <xdr:rowOff>457200</xdr:rowOff>
    </xdr:from>
    <xdr:to>
      <xdr:col>12</xdr:col>
      <xdr:colOff>313725</xdr:colOff>
      <xdr:row>0</xdr:row>
      <xdr:rowOff>988892</xdr:rowOff>
    </xdr:to>
    <xdr:pic>
      <xdr:nvPicPr>
        <xdr:cNvPr id="39" name="Picture 3">
          <a:extLst>
            <a:ext uri="{FF2B5EF4-FFF2-40B4-BE49-F238E27FC236}">
              <a16:creationId xmlns:a16="http://schemas.microsoft.com/office/drawing/2014/main" xmlns="" id="{00000000-0008-0000-0900-00002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 cstate="print"/>
        <a:srcRect r="57260"/>
        <a:stretch>
          <a:fillRect/>
        </a:stretch>
      </xdr:blipFill>
      <xdr:spPr bwMode="auto">
        <a:xfrm>
          <a:off x="11496675" y="457200"/>
          <a:ext cx="532800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11</xdr:col>
      <xdr:colOff>457199</xdr:colOff>
      <xdr:row>0</xdr:row>
      <xdr:rowOff>457201</xdr:rowOff>
    </xdr:from>
    <xdr:to>
      <xdr:col>11</xdr:col>
      <xdr:colOff>997199</xdr:colOff>
      <xdr:row>0</xdr:row>
      <xdr:rowOff>997201</xdr:rowOff>
    </xdr:to>
    <xdr:pic>
      <xdr:nvPicPr>
        <xdr:cNvPr id="44" name="Рисунок 43" descr="dub-chesterfield003_2.jpg">
          <a:extLst>
            <a:ext uri="{FF2B5EF4-FFF2-40B4-BE49-F238E27FC236}">
              <a16:creationId xmlns:a16="http://schemas.microsoft.com/office/drawing/2014/main" xmlns="" id="{00000000-0008-0000-09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0734674" y="457201"/>
          <a:ext cx="540000" cy="540000"/>
        </a:xfrm>
        <a:prstGeom prst="rect">
          <a:avLst/>
        </a:prstGeom>
      </xdr:spPr>
    </xdr:pic>
    <xdr:clientData/>
  </xdr:twoCellAnchor>
  <xdr:twoCellAnchor>
    <xdr:from>
      <xdr:col>13</xdr:col>
      <xdr:colOff>342899</xdr:colOff>
      <xdr:row>0</xdr:row>
      <xdr:rowOff>457201</xdr:rowOff>
    </xdr:from>
    <xdr:to>
      <xdr:col>13</xdr:col>
      <xdr:colOff>882899</xdr:colOff>
      <xdr:row>0</xdr:row>
      <xdr:rowOff>997201</xdr:rowOff>
    </xdr:to>
    <xdr:pic>
      <xdr:nvPicPr>
        <xdr:cNvPr id="47" name="Рисунок 46" descr="Антрацит.jpg">
          <a:extLst>
            <a:ext uri="{FF2B5EF4-FFF2-40B4-BE49-F238E27FC236}">
              <a16:creationId xmlns:a16="http://schemas.microsoft.com/office/drawing/2014/main" xmlns="" id="{00000000-0008-0000-09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3068299" y="457201"/>
          <a:ext cx="540000" cy="540000"/>
        </a:xfrm>
        <a:prstGeom prst="rect">
          <a:avLst/>
        </a:prstGeom>
      </xdr:spPr>
    </xdr:pic>
    <xdr:clientData/>
  </xdr:twoCellAnchor>
  <xdr:twoCellAnchor>
    <xdr:from>
      <xdr:col>11</xdr:col>
      <xdr:colOff>285750</xdr:colOff>
      <xdr:row>0</xdr:row>
      <xdr:rowOff>992066</xdr:rowOff>
    </xdr:from>
    <xdr:to>
      <xdr:col>11</xdr:col>
      <xdr:colOff>1209675</xdr:colOff>
      <xdr:row>1</xdr:row>
      <xdr:rowOff>276226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900-000032000000}"/>
            </a:ext>
          </a:extLst>
        </xdr:cNvPr>
        <xdr:cNvSpPr txBox="1"/>
      </xdr:nvSpPr>
      <xdr:spPr>
        <a:xfrm>
          <a:off x="10563225" y="992066"/>
          <a:ext cx="923925" cy="58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11</xdr:col>
      <xdr:colOff>1219200</xdr:colOff>
      <xdr:row>0</xdr:row>
      <xdr:rowOff>1037493</xdr:rowOff>
    </xdr:from>
    <xdr:to>
      <xdr:col>12</xdr:col>
      <xdr:colOff>314325</xdr:colOff>
      <xdr:row>1</xdr:row>
      <xdr:rowOff>180976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xmlns="" id="{00000000-0008-0000-0900-000035000000}"/>
            </a:ext>
          </a:extLst>
        </xdr:cNvPr>
        <xdr:cNvSpPr txBox="1"/>
      </xdr:nvSpPr>
      <xdr:spPr>
        <a:xfrm>
          <a:off x="11496675" y="1037493"/>
          <a:ext cx="533400" cy="448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13</xdr:col>
      <xdr:colOff>266700</xdr:colOff>
      <xdr:row>0</xdr:row>
      <xdr:rowOff>1011117</xdr:rowOff>
    </xdr:from>
    <xdr:to>
      <xdr:col>13</xdr:col>
      <xdr:colOff>1009650</xdr:colOff>
      <xdr:row>1</xdr:row>
      <xdr:rowOff>209552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00000000-0008-0000-0900-000039000000}"/>
            </a:ext>
          </a:extLst>
        </xdr:cNvPr>
        <xdr:cNvSpPr txBox="1"/>
      </xdr:nvSpPr>
      <xdr:spPr>
        <a:xfrm>
          <a:off x="12992100" y="1011117"/>
          <a:ext cx="742950" cy="50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twoCellAnchor>
    <xdr:from>
      <xdr:col>17</xdr:col>
      <xdr:colOff>209550</xdr:colOff>
      <xdr:row>0</xdr:row>
      <xdr:rowOff>485409</xdr:rowOff>
    </xdr:from>
    <xdr:to>
      <xdr:col>18</xdr:col>
      <xdr:colOff>67950</xdr:colOff>
      <xdr:row>0</xdr:row>
      <xdr:rowOff>935384</xdr:rowOff>
    </xdr:to>
    <xdr:pic>
      <xdr:nvPicPr>
        <xdr:cNvPr id="58" name="Рисунок 57" descr="цвет антрацит">
          <a:extLst>
            <a:ext uri="{FF2B5EF4-FFF2-40B4-BE49-F238E27FC236}">
              <a16:creationId xmlns:a16="http://schemas.microsoft.com/office/drawing/2014/main" xmlns="" id="{00000000-0008-0000-09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220950" y="485409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144149</xdr:colOff>
      <xdr:row>0</xdr:row>
      <xdr:rowOff>485775</xdr:rowOff>
    </xdr:from>
    <xdr:to>
      <xdr:col>16</xdr:col>
      <xdr:colOff>594149</xdr:colOff>
      <xdr:row>0</xdr:row>
      <xdr:rowOff>935750</xdr:rowOff>
    </xdr:to>
    <xdr:pic>
      <xdr:nvPicPr>
        <xdr:cNvPr id="60" name="Picture 3">
          <a:extLst>
            <a:ext uri="{FF2B5EF4-FFF2-40B4-BE49-F238E27FC236}">
              <a16:creationId xmlns:a16="http://schemas.microsoft.com/office/drawing/2014/main" xmlns="" id="{00000000-0008-0000-0900-00003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 cstate="print"/>
        <a:srcRect r="57260"/>
        <a:stretch>
          <a:fillRect/>
        </a:stretch>
      </xdr:blipFill>
      <xdr:spPr bwMode="auto">
        <a:xfrm flipH="1">
          <a:off x="14545949" y="485775"/>
          <a:ext cx="450000" cy="449975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16</xdr:col>
      <xdr:colOff>161571</xdr:colOff>
      <xdr:row>0</xdr:row>
      <xdr:rowOff>923927</xdr:rowOff>
    </xdr:from>
    <xdr:to>
      <xdr:col>17</xdr:col>
      <xdr:colOff>0</xdr:colOff>
      <xdr:row>1</xdr:row>
      <xdr:rowOff>94254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900-00003D000000}"/>
            </a:ext>
          </a:extLst>
        </xdr:cNvPr>
        <xdr:cNvSpPr txBox="1"/>
      </xdr:nvSpPr>
      <xdr:spPr>
        <a:xfrm>
          <a:off x="14563371" y="923927"/>
          <a:ext cx="448029" cy="4752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Белый</a:t>
          </a:r>
        </a:p>
        <a:p>
          <a:pPr algn="ctr"/>
          <a:r>
            <a:rPr lang="en-US" sz="1100" b="1"/>
            <a:t>WHT</a:t>
          </a:r>
          <a:endParaRPr lang="ru-RU" sz="1100" b="1"/>
        </a:p>
      </xdr:txBody>
    </xdr:sp>
    <xdr:clientData/>
  </xdr:twoCellAnchor>
  <xdr:twoCellAnchor>
    <xdr:from>
      <xdr:col>17</xdr:col>
      <xdr:colOff>85725</xdr:colOff>
      <xdr:row>0</xdr:row>
      <xdr:rowOff>904877</xdr:rowOff>
    </xdr:from>
    <xdr:to>
      <xdr:col>18</xdr:col>
      <xdr:colOff>221394</xdr:colOff>
      <xdr:row>1</xdr:row>
      <xdr:rowOff>55788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900-000040000000}"/>
            </a:ext>
          </a:extLst>
        </xdr:cNvPr>
        <xdr:cNvSpPr txBox="1"/>
      </xdr:nvSpPr>
      <xdr:spPr>
        <a:xfrm>
          <a:off x="15097125" y="904877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16</xdr:col>
      <xdr:colOff>523875</xdr:colOff>
      <xdr:row>1</xdr:row>
      <xdr:rowOff>1</xdr:rowOff>
    </xdr:from>
    <xdr:ext cx="883255" cy="280205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900-000042000000}"/>
            </a:ext>
          </a:extLst>
        </xdr:cNvPr>
        <xdr:cNvSpPr txBox="1"/>
      </xdr:nvSpPr>
      <xdr:spPr>
        <a:xfrm>
          <a:off x="14925675" y="1304926"/>
          <a:ext cx="88325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ручек</a:t>
          </a:r>
          <a:endParaRPr lang="ru-RU" sz="1200"/>
        </a:p>
      </xdr:txBody>
    </xdr:sp>
    <xdr:clientData/>
  </xdr:oneCellAnchor>
  <xdr:twoCellAnchor editAs="oneCell">
    <xdr:from>
      <xdr:col>10</xdr:col>
      <xdr:colOff>66675</xdr:colOff>
      <xdr:row>0</xdr:row>
      <xdr:rowOff>457201</xdr:rowOff>
    </xdr:from>
    <xdr:to>
      <xdr:col>10</xdr:col>
      <xdr:colOff>606675</xdr:colOff>
      <xdr:row>0</xdr:row>
      <xdr:rowOff>997201</xdr:rowOff>
    </xdr:to>
    <xdr:pic>
      <xdr:nvPicPr>
        <xdr:cNvPr id="71" name="Picture 2" descr="https://www.fabrika-moder.ru/upload/iblock/407/407226f237ef920db422a2f0af53bd17.jpg">
          <a:extLst>
            <a:ext uri="{FF2B5EF4-FFF2-40B4-BE49-F238E27FC236}">
              <a16:creationId xmlns:a16="http://schemas.microsoft.com/office/drawing/2014/main" xmlns="" id="{00000000-0008-0000-0900-00004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9296400" y="457201"/>
          <a:ext cx="540000" cy="540000"/>
        </a:xfrm>
        <a:prstGeom prst="rect">
          <a:avLst/>
        </a:prstGeom>
        <a:noFill/>
      </xdr:spPr>
    </xdr:pic>
    <xdr:clientData/>
  </xdr:twoCellAnchor>
  <xdr:oneCellAnchor>
    <xdr:from>
      <xdr:col>10</xdr:col>
      <xdr:colOff>0</xdr:colOff>
      <xdr:row>0</xdr:row>
      <xdr:rowOff>1000126</xdr:rowOff>
    </xdr:from>
    <xdr:ext cx="660887" cy="436786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xmlns="" id="{00000000-0008-0000-0900-000048000000}"/>
            </a:ext>
          </a:extLst>
        </xdr:cNvPr>
        <xdr:cNvSpPr txBox="1"/>
      </xdr:nvSpPr>
      <xdr:spPr>
        <a:xfrm>
          <a:off x="9229725" y="1000126"/>
          <a:ext cx="6608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131</a:t>
          </a:r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twoCellAnchor editAs="oneCell">
    <xdr:from>
      <xdr:col>18</xdr:col>
      <xdr:colOff>257175</xdr:colOff>
      <xdr:row>0</xdr:row>
      <xdr:rowOff>485776</xdr:rowOff>
    </xdr:from>
    <xdr:to>
      <xdr:col>19</xdr:col>
      <xdr:colOff>97575</xdr:colOff>
      <xdr:row>0</xdr:row>
      <xdr:rowOff>935776</xdr:rowOff>
    </xdr:to>
    <xdr:pic>
      <xdr:nvPicPr>
        <xdr:cNvPr id="73" name="Рисунок 72" descr="цвет серый">
          <a:extLst>
            <a:ext uri="{FF2B5EF4-FFF2-40B4-BE49-F238E27FC236}">
              <a16:creationId xmlns:a16="http://schemas.microsoft.com/office/drawing/2014/main" xmlns="" id="{00000000-0008-0000-09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878175" y="485776"/>
          <a:ext cx="450000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18</xdr:col>
      <xdr:colOff>190500</xdr:colOff>
      <xdr:row>0</xdr:row>
      <xdr:rowOff>942976</xdr:rowOff>
    </xdr:from>
    <xdr:ext cx="574388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00000000-0008-0000-0900-00004A000000}"/>
            </a:ext>
          </a:extLst>
        </xdr:cNvPr>
        <xdr:cNvSpPr txBox="1"/>
      </xdr:nvSpPr>
      <xdr:spPr>
        <a:xfrm>
          <a:off x="15811500" y="942976"/>
          <a:ext cx="5743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C</a:t>
          </a:r>
          <a:r>
            <a:rPr lang="ru-RU" sz="1100"/>
            <a:t>ерый</a:t>
          </a:r>
        </a:p>
      </xdr:txBody>
    </xdr:sp>
    <xdr:clientData/>
  </xdr:oneCellAnchor>
  <xdr:twoCellAnchor editAs="oneCell">
    <xdr:from>
      <xdr:col>12</xdr:col>
      <xdr:colOff>581025</xdr:colOff>
      <xdr:row>0</xdr:row>
      <xdr:rowOff>466726</xdr:rowOff>
    </xdr:from>
    <xdr:to>
      <xdr:col>13</xdr:col>
      <xdr:colOff>111375</xdr:colOff>
      <xdr:row>0</xdr:row>
      <xdr:rowOff>1006726</xdr:rowOff>
    </xdr:to>
    <xdr:pic>
      <xdr:nvPicPr>
        <xdr:cNvPr id="75" name="Рисунок 74" descr="серый">
          <a:extLst>
            <a:ext uri="{FF2B5EF4-FFF2-40B4-BE49-F238E27FC236}">
              <a16:creationId xmlns:a16="http://schemas.microsoft.com/office/drawing/2014/main" xmlns="" id="{00000000-0008-0000-0900-00004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296775" y="466726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571500</xdr:colOff>
      <xdr:row>0</xdr:row>
      <xdr:rowOff>1009651</xdr:rowOff>
    </xdr:from>
    <xdr:ext cx="574388" cy="436786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00000000-0008-0000-0900-00004C000000}"/>
            </a:ext>
          </a:extLst>
        </xdr:cNvPr>
        <xdr:cNvSpPr txBox="1"/>
      </xdr:nvSpPr>
      <xdr:spPr>
        <a:xfrm>
          <a:off x="12287250" y="1009651"/>
          <a:ext cx="57438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</a:p>
        <a:p>
          <a:pPr algn="ctr"/>
          <a:r>
            <a:rPr lang="ru-RU" sz="1100"/>
            <a:t>(</a:t>
          </a:r>
          <a:r>
            <a:rPr lang="en-US" sz="1100"/>
            <a:t>R2)</a:t>
          </a:r>
          <a:endParaRPr lang="ru-RU" sz="1100"/>
        </a:p>
      </xdr:txBody>
    </xdr:sp>
    <xdr:clientData/>
  </xdr:oneCellAnchor>
  <xdr:oneCellAnchor>
    <xdr:from>
      <xdr:col>11</xdr:col>
      <xdr:colOff>333375</xdr:colOff>
      <xdr:row>0</xdr:row>
      <xdr:rowOff>114300</xdr:rowOff>
    </xdr:from>
    <xdr:ext cx="1657890" cy="280205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xmlns="" id="{00000000-0008-0000-0900-00004D000000}"/>
            </a:ext>
          </a:extLst>
        </xdr:cNvPr>
        <xdr:cNvSpPr txBox="1"/>
      </xdr:nvSpPr>
      <xdr:spPr>
        <a:xfrm>
          <a:off x="10610850" y="114300"/>
          <a:ext cx="16578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цвета ЛДСП под  заказ</a:t>
          </a:r>
          <a:endParaRPr lang="ru-RU" sz="1200"/>
        </a:p>
      </xdr:txBody>
    </xdr:sp>
    <xdr:clientData/>
  </xdr:oneCellAnchor>
  <xdr:twoCellAnchor editAs="oneCell">
    <xdr:from>
      <xdr:col>2</xdr:col>
      <xdr:colOff>133351</xdr:colOff>
      <xdr:row>25</xdr:row>
      <xdr:rowOff>68786</xdr:rowOff>
    </xdr:from>
    <xdr:to>
      <xdr:col>2</xdr:col>
      <xdr:colOff>1323975</xdr:colOff>
      <xdr:row>25</xdr:row>
      <xdr:rowOff>1419226</xdr:rowOff>
    </xdr:to>
    <xdr:pic>
      <xdr:nvPicPr>
        <xdr:cNvPr id="78" name="Рисунок 77" descr="EVALUTION-239-10044.jpg">
          <a:extLst>
            <a:ext uri="{FF2B5EF4-FFF2-40B4-BE49-F238E27FC236}">
              <a16:creationId xmlns:a16="http://schemas.microsoft.com/office/drawing/2014/main" xmlns="" id="{00000000-0008-0000-09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/>
        <a:srcRect/>
        <a:stretch>
          <a:fillRect/>
        </a:stretch>
      </xdr:blipFill>
      <xdr:spPr>
        <a:xfrm>
          <a:off x="1314451" y="35206511"/>
          <a:ext cx="1190624" cy="1350440"/>
        </a:xfrm>
        <a:prstGeom prst="rect">
          <a:avLst/>
        </a:prstGeom>
      </xdr:spPr>
    </xdr:pic>
    <xdr:clientData/>
  </xdr:twoCellAnchor>
  <xdr:twoCellAnchor editAs="oneCell">
    <xdr:from>
      <xdr:col>2</xdr:col>
      <xdr:colOff>270976</xdr:colOff>
      <xdr:row>34</xdr:row>
      <xdr:rowOff>76201</xdr:rowOff>
    </xdr:from>
    <xdr:to>
      <xdr:col>2</xdr:col>
      <xdr:colOff>1152525</xdr:colOff>
      <xdr:row>34</xdr:row>
      <xdr:rowOff>1206599</xdr:rowOff>
    </xdr:to>
    <xdr:pic>
      <xdr:nvPicPr>
        <xdr:cNvPr id="79" name="Рисунок 78" descr="ECO0003.jpg">
          <a:extLst>
            <a:ext uri="{FF2B5EF4-FFF2-40B4-BE49-F238E27FC236}">
              <a16:creationId xmlns:a16="http://schemas.microsoft.com/office/drawing/2014/main" xmlns="" id="{00000000-0008-0000-09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28636" t="8467" r="27547" b="6337"/>
        <a:stretch>
          <a:fillRect/>
        </a:stretch>
      </xdr:blipFill>
      <xdr:spPr>
        <a:xfrm>
          <a:off x="2680801" y="49158526"/>
          <a:ext cx="881549" cy="1130398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152401</xdr:colOff>
      <xdr:row>36</xdr:row>
      <xdr:rowOff>405853</xdr:rowOff>
    </xdr:from>
    <xdr:to>
      <xdr:col>2</xdr:col>
      <xdr:colOff>1247775</xdr:colOff>
      <xdr:row>38</xdr:row>
      <xdr:rowOff>18102</xdr:rowOff>
    </xdr:to>
    <xdr:pic>
      <xdr:nvPicPr>
        <xdr:cNvPr id="12296" name="Picture 8" descr="https://directoria-moder.ru/upload/iblock/791/d22vremxt1ol30mo5bi4v8hun7s13kf1/EVl992.jpg">
          <a:extLst>
            <a:ext uri="{FF2B5EF4-FFF2-40B4-BE49-F238E27FC236}">
              <a16:creationId xmlns:a16="http://schemas.microsoft.com/office/drawing/2014/main" xmlns="" id="{00000000-0008-0000-0900-000008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 l="10260" t="24277" r="8382" b="26397"/>
        <a:stretch>
          <a:fillRect/>
        </a:stretch>
      </xdr:blipFill>
      <xdr:spPr bwMode="auto">
        <a:xfrm>
          <a:off x="2505076" y="41172853"/>
          <a:ext cx="1095374" cy="49807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390526</xdr:colOff>
      <xdr:row>12</xdr:row>
      <xdr:rowOff>90488</xdr:rowOff>
    </xdr:from>
    <xdr:to>
      <xdr:col>2</xdr:col>
      <xdr:colOff>1086022</xdr:colOff>
      <xdr:row>12</xdr:row>
      <xdr:rowOff>962025</xdr:rowOff>
    </xdr:to>
    <xdr:pic>
      <xdr:nvPicPr>
        <xdr:cNvPr id="12297" name="Picture 9" descr="https://directoria-moder.ru/upload/iblock/84f/wc6pke63rz9drj3qfliwik1hkmxhkr31/EVL301.jpg">
          <a:extLst>
            <a:ext uri="{FF2B5EF4-FFF2-40B4-BE49-F238E27FC236}">
              <a16:creationId xmlns:a16="http://schemas.microsoft.com/office/drawing/2014/main" xmlns="" id="{00000000-0008-0000-0900-000009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571626" y="11520488"/>
          <a:ext cx="695496" cy="87153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190500</xdr:colOff>
      <xdr:row>15</xdr:row>
      <xdr:rowOff>114301</xdr:rowOff>
    </xdr:from>
    <xdr:to>
      <xdr:col>2</xdr:col>
      <xdr:colOff>1295226</xdr:colOff>
      <xdr:row>15</xdr:row>
      <xdr:rowOff>933451</xdr:rowOff>
    </xdr:to>
    <xdr:pic>
      <xdr:nvPicPr>
        <xdr:cNvPr id="80" name="Рисунок 79" descr="388-10045 copy.jpg">
          <a:extLst>
            <a:ext uri="{FF2B5EF4-FFF2-40B4-BE49-F238E27FC236}">
              <a16:creationId xmlns:a16="http://schemas.microsoft.com/office/drawing/2014/main" xmlns="" id="{00000000-0008-0000-09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/>
        <a:srcRect/>
        <a:stretch>
          <a:fillRect/>
        </a:stretch>
      </xdr:blipFill>
      <xdr:spPr>
        <a:xfrm>
          <a:off x="1371600" y="14716126"/>
          <a:ext cx="1104726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123817</xdr:colOff>
      <xdr:row>17</xdr:row>
      <xdr:rowOff>390530</xdr:rowOff>
    </xdr:from>
    <xdr:to>
      <xdr:col>2</xdr:col>
      <xdr:colOff>1373497</xdr:colOff>
      <xdr:row>17</xdr:row>
      <xdr:rowOff>969650</xdr:rowOff>
    </xdr:to>
    <xdr:pic>
      <xdr:nvPicPr>
        <xdr:cNvPr id="81" name="Рисунок 80" descr="388-H140-10049 copy.jpg">
          <a:extLst>
            <a:ext uri="{FF2B5EF4-FFF2-40B4-BE49-F238E27FC236}">
              <a16:creationId xmlns:a16="http://schemas.microsoft.com/office/drawing/2014/main" xmlns="" id="{00000000-0008-0000-0900-00005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screen"/>
        <a:srcRect/>
        <a:stretch>
          <a:fillRect/>
        </a:stretch>
      </xdr:blipFill>
      <xdr:spPr>
        <a:xfrm>
          <a:off x="2638417" y="17106905"/>
          <a:ext cx="1249680" cy="57912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180974</xdr:colOff>
      <xdr:row>18</xdr:row>
      <xdr:rowOff>380999</xdr:rowOff>
    </xdr:from>
    <xdr:to>
      <xdr:col>2</xdr:col>
      <xdr:colOff>1276350</xdr:colOff>
      <xdr:row>18</xdr:row>
      <xdr:rowOff>1228216</xdr:rowOff>
    </xdr:to>
    <xdr:pic>
      <xdr:nvPicPr>
        <xdr:cNvPr id="82" name="Рисунок 81" descr="388-H306-10049.jpg">
          <a:extLst>
            <a:ext uri="{FF2B5EF4-FFF2-40B4-BE49-F238E27FC236}">
              <a16:creationId xmlns:a16="http://schemas.microsoft.com/office/drawing/2014/main" xmlns="" id="{00000000-0008-0000-0900-00005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2695574" y="18421349"/>
          <a:ext cx="1095376" cy="847217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0</xdr:row>
      <xdr:rowOff>999738</xdr:rowOff>
    </xdr:from>
    <xdr:ext cx="636136" cy="609013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00000000-0008-0000-0900-000053000000}"/>
            </a:ext>
          </a:extLst>
        </xdr:cNvPr>
        <xdr:cNvSpPr txBox="1"/>
      </xdr:nvSpPr>
      <xdr:spPr>
        <a:xfrm>
          <a:off x="9144000" y="999738"/>
          <a:ext cx="63613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 </a:t>
          </a:r>
        </a:p>
        <a:p>
          <a:pPr algn="ctr"/>
          <a:r>
            <a:rPr lang="ru-RU" sz="1100"/>
            <a:t>Камень</a:t>
          </a:r>
        </a:p>
        <a:p>
          <a:pPr algn="ctr"/>
          <a:r>
            <a:rPr lang="ru-RU" sz="1100"/>
            <a:t>(</a:t>
          </a:r>
          <a:r>
            <a:rPr lang="en-US" sz="1100" b="0"/>
            <a:t>U727</a:t>
          </a:r>
          <a:r>
            <a:rPr lang="en-US" sz="1100"/>
            <a:t>)  </a:t>
          </a:r>
          <a:endParaRPr lang="ru-RU" sz="1100"/>
        </a:p>
      </xdr:txBody>
    </xdr:sp>
    <xdr:clientData/>
  </xdr:oneCellAnchor>
  <xdr:twoCellAnchor editAs="oneCell">
    <xdr:from>
      <xdr:col>10</xdr:col>
      <xdr:colOff>770278</xdr:colOff>
      <xdr:row>0</xdr:row>
      <xdr:rowOff>447675</xdr:rowOff>
    </xdr:from>
    <xdr:to>
      <xdr:col>10</xdr:col>
      <xdr:colOff>1310278</xdr:colOff>
      <xdr:row>0</xdr:row>
      <xdr:rowOff>987675</xdr:rowOff>
    </xdr:to>
    <xdr:pic>
      <xdr:nvPicPr>
        <xdr:cNvPr id="84" name="Picture 3">
          <a:extLst>
            <a:ext uri="{FF2B5EF4-FFF2-40B4-BE49-F238E27FC236}">
              <a16:creationId xmlns:a16="http://schemas.microsoft.com/office/drawing/2014/main" xmlns="" id="{00000000-0008-0000-0900-00005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6" cstate="print"/>
        <a:srcRect l="51937" t="53804" r="42125" b="35189"/>
        <a:stretch>
          <a:fillRect/>
        </a:stretch>
      </xdr:blipFill>
      <xdr:spPr bwMode="auto">
        <a:xfrm>
          <a:off x="9199903" y="447675"/>
          <a:ext cx="540000" cy="540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238125</xdr:colOff>
      <xdr:row>31</xdr:row>
      <xdr:rowOff>38100</xdr:rowOff>
    </xdr:from>
    <xdr:to>
      <xdr:col>2</xdr:col>
      <xdr:colOff>1238250</xdr:colOff>
      <xdr:row>31</xdr:row>
      <xdr:rowOff>1332033</xdr:rowOff>
    </xdr:to>
    <xdr:pic>
      <xdr:nvPicPr>
        <xdr:cNvPr id="85" name="Рисунок 84" descr="388-10050 copy.jpg">
          <a:extLst>
            <a:ext uri="{FF2B5EF4-FFF2-40B4-BE49-F238E27FC236}">
              <a16:creationId xmlns:a16="http://schemas.microsoft.com/office/drawing/2014/main" xmlns="" id="{00000000-0008-0000-09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l="18446" r="17271"/>
        <a:stretch>
          <a:fillRect/>
        </a:stretch>
      </xdr:blipFill>
      <xdr:spPr>
        <a:xfrm>
          <a:off x="2647950" y="46301025"/>
          <a:ext cx="1000125" cy="1293933"/>
        </a:xfrm>
        <a:prstGeom prst="rect">
          <a:avLst/>
        </a:prstGeom>
      </xdr:spPr>
    </xdr:pic>
    <xdr:clientData/>
  </xdr:twoCellAnchor>
  <xdr:twoCellAnchor editAs="oneCell">
    <xdr:from>
      <xdr:col>2</xdr:col>
      <xdr:colOff>443263</xdr:colOff>
      <xdr:row>32</xdr:row>
      <xdr:rowOff>85724</xdr:rowOff>
    </xdr:from>
    <xdr:to>
      <xdr:col>2</xdr:col>
      <xdr:colOff>1047750</xdr:colOff>
      <xdr:row>32</xdr:row>
      <xdr:rowOff>619125</xdr:rowOff>
    </xdr:to>
    <xdr:pic>
      <xdr:nvPicPr>
        <xdr:cNvPr id="86" name="Рисунок 11" descr="ECO0003.jpg">
          <a:extLst>
            <a:ext uri="{FF2B5EF4-FFF2-40B4-BE49-F238E27FC236}">
              <a16:creationId xmlns:a16="http://schemas.microsoft.com/office/drawing/2014/main" xmlns="" id="{00000000-0008-0000-09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/>
        <a:srcRect l="31183" t="33755" r="9896" b="33968"/>
        <a:stretch>
          <a:fillRect/>
        </a:stretch>
      </xdr:blipFill>
      <xdr:spPr bwMode="auto">
        <a:xfrm>
          <a:off x="2853088" y="47748824"/>
          <a:ext cx="604487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514350</xdr:colOff>
      <xdr:row>33</xdr:row>
      <xdr:rowOff>85724</xdr:rowOff>
    </xdr:from>
    <xdr:to>
      <xdr:col>2</xdr:col>
      <xdr:colOff>1028700</xdr:colOff>
      <xdr:row>33</xdr:row>
      <xdr:rowOff>552449</xdr:rowOff>
    </xdr:to>
    <xdr:pic>
      <xdr:nvPicPr>
        <xdr:cNvPr id="87" name="Рисунок 11" descr="ECO0003.jpg">
          <a:extLst>
            <a:ext uri="{FF2B5EF4-FFF2-40B4-BE49-F238E27FC236}">
              <a16:creationId xmlns:a16="http://schemas.microsoft.com/office/drawing/2014/main" xmlns="" id="{00000000-0008-0000-09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/>
        <a:srcRect l="38910" t="63662" r="17204" b="3254"/>
        <a:stretch>
          <a:fillRect/>
        </a:stretch>
      </xdr:blipFill>
      <xdr:spPr bwMode="auto">
        <a:xfrm>
          <a:off x="2924175" y="48539399"/>
          <a:ext cx="5143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1019175</xdr:colOff>
      <xdr:row>0</xdr:row>
      <xdr:rowOff>1019175</xdr:rowOff>
    </xdr:from>
    <xdr:to>
      <xdr:col>14</xdr:col>
      <xdr:colOff>390525</xdr:colOff>
      <xdr:row>1</xdr:row>
      <xdr:rowOff>323850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00000000-0008-0000-0900-000044000000}"/>
            </a:ext>
          </a:extLst>
        </xdr:cNvPr>
        <xdr:cNvSpPr txBox="1"/>
      </xdr:nvSpPr>
      <xdr:spPr>
        <a:xfrm>
          <a:off x="12830175" y="1019175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Венге</a:t>
          </a:r>
        </a:p>
        <a:p>
          <a:pPr algn="ctr"/>
          <a:r>
            <a:rPr lang="ru-RU" sz="1100" b="0"/>
            <a:t>ЦАВО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U2108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13</xdr:col>
      <xdr:colOff>1114425</xdr:colOff>
      <xdr:row>0</xdr:row>
      <xdr:rowOff>466725</xdr:rowOff>
    </xdr:from>
    <xdr:to>
      <xdr:col>14</xdr:col>
      <xdr:colOff>282825</xdr:colOff>
      <xdr:row>0</xdr:row>
      <xdr:rowOff>1006725</xdr:rowOff>
    </xdr:to>
    <xdr:pic>
      <xdr:nvPicPr>
        <xdr:cNvPr id="69" name="Picture 6" descr="https://directoria-moder.ru/upload/iblock/f92/f92f33ae064e3f90c6bb07cf3786954d.jpg">
          <a:extLst>
            <a:ext uri="{FF2B5EF4-FFF2-40B4-BE49-F238E27FC236}">
              <a16:creationId xmlns:a16="http://schemas.microsoft.com/office/drawing/2014/main" xmlns="" id="{00000000-0008-0000-0900-00004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9" cstate="print">
          <a:lum bright="10000"/>
        </a:blip>
        <a:srcRect t="48200" r="86600" b="39800"/>
        <a:stretch>
          <a:fillRect/>
        </a:stretch>
      </xdr:blipFill>
      <xdr:spPr bwMode="auto">
        <a:xfrm>
          <a:off x="12925425" y="466725"/>
          <a:ext cx="540000" cy="540000"/>
        </a:xfrm>
        <a:prstGeom prst="rect">
          <a:avLst/>
        </a:prstGeom>
        <a:noFill/>
      </xdr:spPr>
    </xdr:pic>
    <xdr:clientData/>
  </xdr:twoCellAnchor>
  <xdr:twoCellAnchor>
    <xdr:from>
      <xdr:col>14</xdr:col>
      <xdr:colOff>342900</xdr:colOff>
      <xdr:row>0</xdr:row>
      <xdr:rowOff>1009650</xdr:rowOff>
    </xdr:from>
    <xdr:to>
      <xdr:col>15</xdr:col>
      <xdr:colOff>476250</xdr:colOff>
      <xdr:row>1</xdr:row>
      <xdr:rowOff>314325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00000000-0008-0000-0900-000058000000}"/>
            </a:ext>
          </a:extLst>
        </xdr:cNvPr>
        <xdr:cNvSpPr txBox="1"/>
      </xdr:nvSpPr>
      <xdr:spPr>
        <a:xfrm>
          <a:off x="13525500" y="1009650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Бетон</a:t>
          </a:r>
          <a:endParaRPr lang="ru-RU" sz="1100" b="0"/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F186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14</xdr:col>
      <xdr:colOff>457200</xdr:colOff>
      <xdr:row>0</xdr:row>
      <xdr:rowOff>476250</xdr:rowOff>
    </xdr:from>
    <xdr:to>
      <xdr:col>15</xdr:col>
      <xdr:colOff>387600</xdr:colOff>
      <xdr:row>0</xdr:row>
      <xdr:rowOff>1016250</xdr:rowOff>
    </xdr:to>
    <xdr:pic>
      <xdr:nvPicPr>
        <xdr:cNvPr id="89" name="Рисунок 88" descr="Бетон.jpg">
          <a:extLst>
            <a:ext uri="{FF2B5EF4-FFF2-40B4-BE49-F238E27FC236}">
              <a16:creationId xmlns:a16="http://schemas.microsoft.com/office/drawing/2014/main" xmlns="" id="{00000000-0008-0000-09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 cstate="print"/>
        <a:srcRect r="26000"/>
        <a:stretch>
          <a:fillRect/>
        </a:stretch>
      </xdr:blipFill>
      <xdr:spPr>
        <a:xfrm>
          <a:off x="13639800" y="476250"/>
          <a:ext cx="540000" cy="5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22</xdr:row>
      <xdr:rowOff>95250</xdr:rowOff>
    </xdr:from>
    <xdr:to>
      <xdr:col>2</xdr:col>
      <xdr:colOff>1476375</xdr:colOff>
      <xdr:row>22</xdr:row>
      <xdr:rowOff>990600</xdr:rowOff>
    </xdr:to>
    <xdr:pic>
      <xdr:nvPicPr>
        <xdr:cNvPr id="14" name="Picture 1" descr="http://www.stoross.ru/image_cache/170x160_sized_-image_products-rm-formula-3659.jpg">
          <a:extLst>
            <a:ext uri="{FF2B5EF4-FFF2-40B4-BE49-F238E27FC236}">
              <a16:creationId xmlns:a16="http://schemas.microsoft.com/office/drawing/2014/main" xmlns="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8939" b="9848"/>
        <a:stretch>
          <a:fillRect/>
        </a:stretch>
      </xdr:blipFill>
      <xdr:spPr bwMode="auto">
        <a:xfrm>
          <a:off x="885825" y="2143125"/>
          <a:ext cx="1171575" cy="8953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104775</xdr:colOff>
      <xdr:row>23</xdr:row>
      <xdr:rowOff>180975</xdr:rowOff>
    </xdr:from>
    <xdr:to>
      <xdr:col>2</xdr:col>
      <xdr:colOff>1828800</xdr:colOff>
      <xdr:row>23</xdr:row>
      <xdr:rowOff>1000125</xdr:rowOff>
    </xdr:to>
    <xdr:pic>
      <xdr:nvPicPr>
        <xdr:cNvPr id="15" name="Picture 2" descr="http://www.stoross.ru/image_cache/170x160_sized_-image_products-rm-comfort-201858.jpg">
          <a:extLst>
            <a:ext uri="{FF2B5EF4-FFF2-40B4-BE49-F238E27FC236}">
              <a16:creationId xmlns:a16="http://schemas.microsoft.com/office/drawing/2014/main" xmlns="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20396" b="15921"/>
        <a:stretch>
          <a:fillRect/>
        </a:stretch>
      </xdr:blipFill>
      <xdr:spPr bwMode="auto">
        <a:xfrm>
          <a:off x="685800" y="3295650"/>
          <a:ext cx="1724025" cy="8191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466726</xdr:colOff>
      <xdr:row>4</xdr:row>
      <xdr:rowOff>228600</xdr:rowOff>
    </xdr:from>
    <xdr:to>
      <xdr:col>2</xdr:col>
      <xdr:colOff>1362076</xdr:colOff>
      <xdr:row>4</xdr:row>
      <xdr:rowOff>1009650</xdr:rowOff>
    </xdr:to>
    <xdr:pic>
      <xdr:nvPicPr>
        <xdr:cNvPr id="16" name="Picture 3" descr="http://www.stoross.ru/image_cache/170x160_sized_-image_products-cabinets-born-202452_3432.jpg">
          <a:extLst>
            <a:ext uri="{FF2B5EF4-FFF2-40B4-BE49-F238E27FC236}">
              <a16:creationId xmlns:a16="http://schemas.microsoft.com/office/drawing/2014/main" xmlns="" id="{00000000-0008-0000-0A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t="12963" b="11111"/>
        <a:stretch>
          <a:fillRect/>
        </a:stretch>
      </xdr:blipFill>
      <xdr:spPr bwMode="auto">
        <a:xfrm>
          <a:off x="1047751" y="4457700"/>
          <a:ext cx="895350" cy="7810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590550</xdr:colOff>
      <xdr:row>5</xdr:row>
      <xdr:rowOff>119063</xdr:rowOff>
    </xdr:from>
    <xdr:to>
      <xdr:col>2</xdr:col>
      <xdr:colOff>1428750</xdr:colOff>
      <xdr:row>5</xdr:row>
      <xdr:rowOff>1028225</xdr:rowOff>
    </xdr:to>
    <xdr:pic>
      <xdr:nvPicPr>
        <xdr:cNvPr id="17" name="Picture 4" descr="http://www.stoross.ru/image_cache/170x160_sized_-image_products-cabinets-born-202451_3432.jpg">
          <a:extLst>
            <a:ext uri="{FF2B5EF4-FFF2-40B4-BE49-F238E27FC236}">
              <a16:creationId xmlns:a16="http://schemas.microsoft.com/office/drawing/2014/main" xmlns="" id="{00000000-0008-0000-0A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81325" y="3614738"/>
          <a:ext cx="838200" cy="90916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504825</xdr:colOff>
      <xdr:row>6</xdr:row>
      <xdr:rowOff>101759</xdr:rowOff>
    </xdr:from>
    <xdr:to>
      <xdr:col>2</xdr:col>
      <xdr:colOff>1438275</xdr:colOff>
      <xdr:row>6</xdr:row>
      <xdr:rowOff>997744</xdr:rowOff>
    </xdr:to>
    <xdr:pic>
      <xdr:nvPicPr>
        <xdr:cNvPr id="18" name="Picture 4" descr="http://www.stoross.ru/image_cache/170x160_sized_-image_products-cabinets-born-202451_3432.jpg">
          <a:extLst>
            <a:ext uri="{FF2B5EF4-FFF2-40B4-BE49-F238E27FC236}">
              <a16:creationId xmlns:a16="http://schemas.microsoft.com/office/drawing/2014/main" xmlns="" id="{00000000-0008-0000-0A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895600" y="4749959"/>
          <a:ext cx="933450" cy="89598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390526</xdr:colOff>
      <xdr:row>7</xdr:row>
      <xdr:rowOff>304800</xdr:rowOff>
    </xdr:from>
    <xdr:to>
      <xdr:col>2</xdr:col>
      <xdr:colOff>1540670</xdr:colOff>
      <xdr:row>7</xdr:row>
      <xdr:rowOff>1076325</xdr:rowOff>
    </xdr:to>
    <xdr:pic>
      <xdr:nvPicPr>
        <xdr:cNvPr id="19" name="Picture 4" descr="http://www.stoross.ru/image_cache/170x160_sized_-image_products-cabinets-born-202451_3432.jpg">
          <a:extLst>
            <a:ext uri="{FF2B5EF4-FFF2-40B4-BE49-F238E27FC236}">
              <a16:creationId xmlns:a16="http://schemas.microsoft.com/office/drawing/2014/main" xmlns="" id="{00000000-0008-0000-0A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t="17500"/>
        <a:stretch>
          <a:fillRect/>
        </a:stretch>
      </xdr:blipFill>
      <xdr:spPr bwMode="auto">
        <a:xfrm>
          <a:off x="971551" y="8315325"/>
          <a:ext cx="1150144" cy="771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319088</xdr:colOff>
      <xdr:row>19</xdr:row>
      <xdr:rowOff>57150</xdr:rowOff>
    </xdr:from>
    <xdr:to>
      <xdr:col>2</xdr:col>
      <xdr:colOff>1589929</xdr:colOff>
      <xdr:row>19</xdr:row>
      <xdr:rowOff>1169195</xdr:rowOff>
    </xdr:to>
    <xdr:pic>
      <xdr:nvPicPr>
        <xdr:cNvPr id="22" name="Picture 8" descr="http://www.stoross.ru/image_cache/170x160_sized_-image_products-rm-a4-204566.PNG">
          <a:extLst>
            <a:ext uri="{FF2B5EF4-FFF2-40B4-BE49-F238E27FC236}">
              <a16:creationId xmlns:a16="http://schemas.microsoft.com/office/drawing/2014/main" xmlns="" id="{00000000-0008-0000-0A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05188" y="12563475"/>
          <a:ext cx="1270841" cy="11120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100013</xdr:colOff>
      <xdr:row>20</xdr:row>
      <xdr:rowOff>171450</xdr:rowOff>
    </xdr:from>
    <xdr:to>
      <xdr:col>2</xdr:col>
      <xdr:colOff>1719263</xdr:colOff>
      <xdr:row>20</xdr:row>
      <xdr:rowOff>1054894</xdr:rowOff>
    </xdr:to>
    <xdr:pic>
      <xdr:nvPicPr>
        <xdr:cNvPr id="23" name="Picture 9" descr="http://www.stoross.ru/image_cache/170x160_sized_-image_products-cabinets-vito-126070.jpg">
          <a:extLst>
            <a:ext uri="{FF2B5EF4-FFF2-40B4-BE49-F238E27FC236}">
              <a16:creationId xmlns:a16="http://schemas.microsoft.com/office/drawing/2014/main" xmlns="" id="{00000000-0008-0000-0A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186113" y="14068425"/>
          <a:ext cx="1619250" cy="88344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333374</xdr:colOff>
      <xdr:row>8</xdr:row>
      <xdr:rowOff>47625</xdr:rowOff>
    </xdr:from>
    <xdr:to>
      <xdr:col>2</xdr:col>
      <xdr:colOff>1495423</xdr:colOff>
      <xdr:row>8</xdr:row>
      <xdr:rowOff>1209674</xdr:rowOff>
    </xdr:to>
    <xdr:pic>
      <xdr:nvPicPr>
        <xdr:cNvPr id="14337" name="Picture 1" descr="http://www.stoross.ru/image_cache/800x600_sized_-image_products-rm-a4-205206.jpg">
          <a:extLst>
            <a:ext uri="{FF2B5EF4-FFF2-40B4-BE49-F238E27FC236}">
              <a16:creationId xmlns:a16="http://schemas.microsoft.com/office/drawing/2014/main" xmlns="" id="{00000000-0008-0000-0A00-000001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171699" y="7429500"/>
          <a:ext cx="1162049" cy="116204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476250</xdr:colOff>
      <xdr:row>0</xdr:row>
      <xdr:rowOff>66675</xdr:rowOff>
    </xdr:from>
    <xdr:to>
      <xdr:col>4</xdr:col>
      <xdr:colOff>676275</xdr:colOff>
      <xdr:row>0</xdr:row>
      <xdr:rowOff>1219200</xdr:rowOff>
    </xdr:to>
    <xdr:pic>
      <xdr:nvPicPr>
        <xdr:cNvPr id="27" name="Picture 14">
          <a:extLst>
            <a:ext uri="{FF2B5EF4-FFF2-40B4-BE49-F238E27FC236}">
              <a16:creationId xmlns:a16="http://schemas.microsoft.com/office/drawing/2014/main" xmlns="" id="{00000000-0008-0000-0A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295775" y="66675"/>
          <a:ext cx="1571625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323850</xdr:colOff>
      <xdr:row>21</xdr:row>
      <xdr:rowOff>161365</xdr:rowOff>
    </xdr:from>
    <xdr:to>
      <xdr:col>2</xdr:col>
      <xdr:colOff>1638300</xdr:colOff>
      <xdr:row>21</xdr:row>
      <xdr:rowOff>1295400</xdr:rowOff>
    </xdr:to>
    <xdr:pic>
      <xdr:nvPicPr>
        <xdr:cNvPr id="24" name="Рисунок 50">
          <a:extLst>
            <a:ext uri="{FF2B5EF4-FFF2-40B4-BE49-F238E27FC236}">
              <a16:creationId xmlns:a16="http://schemas.microsoft.com/office/drawing/2014/main" xmlns="" id="{00000000-0008-0000-0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4875" y="19725715"/>
          <a:ext cx="1314450" cy="1134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9</xdr:row>
      <xdr:rowOff>231775</xdr:rowOff>
    </xdr:from>
    <xdr:to>
      <xdr:col>2</xdr:col>
      <xdr:colOff>1571625</xdr:colOff>
      <xdr:row>9</xdr:row>
      <xdr:rowOff>1209675</xdr:rowOff>
    </xdr:to>
    <xdr:pic>
      <xdr:nvPicPr>
        <xdr:cNvPr id="28" name="Рисунок 50">
          <a:extLst>
            <a:ext uri="{FF2B5EF4-FFF2-40B4-BE49-F238E27FC236}">
              <a16:creationId xmlns:a16="http://schemas.microsoft.com/office/drawing/2014/main" xmlns="" id="{00000000-0008-0000-0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76475" y="8937625"/>
          <a:ext cx="1133475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498085</xdr:colOff>
      <xdr:row>24</xdr:row>
      <xdr:rowOff>0</xdr:rowOff>
    </xdr:from>
    <xdr:ext cx="408214" cy="239485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A00-000019000000}"/>
            </a:ext>
          </a:extLst>
        </xdr:cNvPr>
        <xdr:cNvSpPr txBox="1"/>
      </xdr:nvSpPr>
      <xdr:spPr>
        <a:xfrm rot="20157076">
          <a:off x="5298685" y="144399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A00-00001A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A00-00001D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A00-00001E000000}"/>
            </a:ext>
          </a:extLst>
        </xdr:cNvPr>
        <xdr:cNvSpPr txBox="1"/>
      </xdr:nvSpPr>
      <xdr:spPr>
        <a:xfrm rot="1437686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A00-00001F000000}"/>
            </a:ext>
          </a:extLst>
        </xdr:cNvPr>
        <xdr:cNvSpPr txBox="1"/>
      </xdr:nvSpPr>
      <xdr:spPr>
        <a:xfrm rot="1437686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5915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A00-000020000000}"/>
            </a:ext>
          </a:extLst>
        </xdr:cNvPr>
        <xdr:cNvSpPr txBox="1"/>
      </xdr:nvSpPr>
      <xdr:spPr>
        <a:xfrm rot="20101558">
          <a:off x="9705975" y="14439900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A00-000021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A00-000022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08214" cy="239485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A00-000023000000}"/>
            </a:ext>
          </a:extLst>
        </xdr:cNvPr>
        <xdr:cNvSpPr txBox="1"/>
      </xdr:nvSpPr>
      <xdr:spPr>
        <a:xfrm rot="20157076">
          <a:off x="9705975" y="144399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A00-000024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A00-000025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A00-000026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A00-000027000000}"/>
            </a:ext>
          </a:extLst>
        </xdr:cNvPr>
        <xdr:cNvSpPr txBox="1"/>
      </xdr:nvSpPr>
      <xdr:spPr>
        <a:xfrm rot="1437686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A00-000028000000}"/>
            </a:ext>
          </a:extLst>
        </xdr:cNvPr>
        <xdr:cNvSpPr txBox="1"/>
      </xdr:nvSpPr>
      <xdr:spPr>
        <a:xfrm rot="1437686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5915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A00-000029000000}"/>
            </a:ext>
          </a:extLst>
        </xdr:cNvPr>
        <xdr:cNvSpPr txBox="1"/>
      </xdr:nvSpPr>
      <xdr:spPr>
        <a:xfrm rot="20101558">
          <a:off x="9705975" y="14439900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00000000-0008-0000-0A00-00002A000000}"/>
            </a:ext>
          </a:extLst>
        </xdr:cNvPr>
        <xdr:cNvSpPr txBox="1"/>
      </xdr:nvSpPr>
      <xdr:spPr>
        <a:xfrm rot="20101558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39485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A00-00002B000000}"/>
            </a:ext>
          </a:extLst>
        </xdr:cNvPr>
        <xdr:cNvSpPr txBox="1"/>
      </xdr:nvSpPr>
      <xdr:spPr>
        <a:xfrm rot="1437686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445211" cy="25915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A00-00002C000000}"/>
            </a:ext>
          </a:extLst>
        </xdr:cNvPr>
        <xdr:cNvSpPr txBox="1"/>
      </xdr:nvSpPr>
      <xdr:spPr>
        <a:xfrm rot="20101558">
          <a:off x="9705975" y="14439900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24</xdr:row>
      <xdr:rowOff>0</xdr:rowOff>
    </xdr:from>
    <xdr:ext cx="408214" cy="239485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A00-00002E000000}"/>
            </a:ext>
          </a:extLst>
        </xdr:cNvPr>
        <xdr:cNvSpPr txBox="1"/>
      </xdr:nvSpPr>
      <xdr:spPr>
        <a:xfrm rot="20157076">
          <a:off x="7375135" y="655701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10</xdr:col>
      <xdr:colOff>0</xdr:colOff>
      <xdr:row>0</xdr:row>
      <xdr:rowOff>361950</xdr:rowOff>
    </xdr:from>
    <xdr:to>
      <xdr:col>10</xdr:col>
      <xdr:colOff>532800</xdr:colOff>
      <xdr:row>0</xdr:row>
      <xdr:rowOff>893642</xdr:rowOff>
    </xdr:to>
    <xdr:pic>
      <xdr:nvPicPr>
        <xdr:cNvPr id="47" name="Picture 3">
          <a:extLst>
            <a:ext uri="{FF2B5EF4-FFF2-40B4-BE49-F238E27FC236}">
              <a16:creationId xmlns:a16="http://schemas.microsoft.com/office/drawing/2014/main" xmlns="" id="{00000000-0008-0000-0A00-00002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 cstate="print"/>
        <a:srcRect r="57260"/>
        <a:stretch>
          <a:fillRect/>
        </a:stretch>
      </xdr:blipFill>
      <xdr:spPr bwMode="auto">
        <a:xfrm>
          <a:off x="11201400" y="361950"/>
          <a:ext cx="532800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9</xdr:col>
      <xdr:colOff>495299</xdr:colOff>
      <xdr:row>0</xdr:row>
      <xdr:rowOff>361951</xdr:rowOff>
    </xdr:from>
    <xdr:to>
      <xdr:col>9</xdr:col>
      <xdr:colOff>1035299</xdr:colOff>
      <xdr:row>0</xdr:row>
      <xdr:rowOff>901951</xdr:rowOff>
    </xdr:to>
    <xdr:pic>
      <xdr:nvPicPr>
        <xdr:cNvPr id="48" name="Рисунок 47" descr="dub-chesterfield003_2.jpg">
          <a:extLst>
            <a:ext uri="{FF2B5EF4-FFF2-40B4-BE49-F238E27FC236}">
              <a16:creationId xmlns:a16="http://schemas.microsoft.com/office/drawing/2014/main" xmlns="" id="{00000000-0008-0000-0A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439399" y="361951"/>
          <a:ext cx="540000" cy="540000"/>
        </a:xfrm>
        <a:prstGeom prst="rect">
          <a:avLst/>
        </a:prstGeom>
      </xdr:spPr>
    </xdr:pic>
    <xdr:clientData/>
  </xdr:twoCellAnchor>
  <xdr:twoCellAnchor>
    <xdr:from>
      <xdr:col>11</xdr:col>
      <xdr:colOff>647699</xdr:colOff>
      <xdr:row>0</xdr:row>
      <xdr:rowOff>361951</xdr:rowOff>
    </xdr:from>
    <xdr:to>
      <xdr:col>11</xdr:col>
      <xdr:colOff>1187699</xdr:colOff>
      <xdr:row>0</xdr:row>
      <xdr:rowOff>901951</xdr:rowOff>
    </xdr:to>
    <xdr:pic>
      <xdr:nvPicPr>
        <xdr:cNvPr id="49" name="Рисунок 48" descr="Антрацит.jpg">
          <a:extLst>
            <a:ext uri="{FF2B5EF4-FFF2-40B4-BE49-F238E27FC236}">
              <a16:creationId xmlns:a16="http://schemas.microsoft.com/office/drawing/2014/main" xmlns="" id="{00000000-0008-0000-0A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2773024" y="361951"/>
          <a:ext cx="540000" cy="540000"/>
        </a:xfrm>
        <a:prstGeom prst="rect">
          <a:avLst/>
        </a:prstGeom>
      </xdr:spPr>
    </xdr:pic>
    <xdr:clientData/>
  </xdr:twoCellAnchor>
  <xdr:twoCellAnchor>
    <xdr:from>
      <xdr:col>9</xdr:col>
      <xdr:colOff>323850</xdr:colOff>
      <xdr:row>0</xdr:row>
      <xdr:rowOff>896816</xdr:rowOff>
    </xdr:from>
    <xdr:to>
      <xdr:col>9</xdr:col>
      <xdr:colOff>1247775</xdr:colOff>
      <xdr:row>1</xdr:row>
      <xdr:rowOff>180976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A00-000032000000}"/>
            </a:ext>
          </a:extLst>
        </xdr:cNvPr>
        <xdr:cNvSpPr txBox="1"/>
      </xdr:nvSpPr>
      <xdr:spPr>
        <a:xfrm>
          <a:off x="10267950" y="896816"/>
          <a:ext cx="923925" cy="58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10</xdr:col>
      <xdr:colOff>0</xdr:colOff>
      <xdr:row>0</xdr:row>
      <xdr:rowOff>942243</xdr:rowOff>
    </xdr:from>
    <xdr:to>
      <xdr:col>10</xdr:col>
      <xdr:colOff>533400</xdr:colOff>
      <xdr:row>1</xdr:row>
      <xdr:rowOff>85726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A00-000033000000}"/>
            </a:ext>
          </a:extLst>
        </xdr:cNvPr>
        <xdr:cNvSpPr txBox="1"/>
      </xdr:nvSpPr>
      <xdr:spPr>
        <a:xfrm>
          <a:off x="11201400" y="942243"/>
          <a:ext cx="533400" cy="448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11</xdr:col>
      <xdr:colOff>571500</xdr:colOff>
      <xdr:row>0</xdr:row>
      <xdr:rowOff>915867</xdr:rowOff>
    </xdr:from>
    <xdr:to>
      <xdr:col>11</xdr:col>
      <xdr:colOff>1314450</xdr:colOff>
      <xdr:row>1</xdr:row>
      <xdr:rowOff>114302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A00-000034000000}"/>
            </a:ext>
          </a:extLst>
        </xdr:cNvPr>
        <xdr:cNvSpPr txBox="1"/>
      </xdr:nvSpPr>
      <xdr:spPr>
        <a:xfrm>
          <a:off x="12696825" y="915867"/>
          <a:ext cx="742950" cy="50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twoCellAnchor>
    <xdr:from>
      <xdr:col>15</xdr:col>
      <xdr:colOff>542925</xdr:colOff>
      <xdr:row>0</xdr:row>
      <xdr:rowOff>390159</xdr:rowOff>
    </xdr:from>
    <xdr:to>
      <xdr:col>16</xdr:col>
      <xdr:colOff>401325</xdr:colOff>
      <xdr:row>0</xdr:row>
      <xdr:rowOff>840134</xdr:rowOff>
    </xdr:to>
    <xdr:pic>
      <xdr:nvPicPr>
        <xdr:cNvPr id="53" name="Рисунок 52" descr="цвет антрацит">
          <a:extLst>
            <a:ext uri="{FF2B5EF4-FFF2-40B4-BE49-F238E27FC236}">
              <a16:creationId xmlns:a16="http://schemas.microsoft.com/office/drawing/2014/main" xmlns="" id="{00000000-0008-0000-0A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506700" y="390159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477524</xdr:colOff>
      <xdr:row>0</xdr:row>
      <xdr:rowOff>390525</xdr:rowOff>
    </xdr:from>
    <xdr:to>
      <xdr:col>15</xdr:col>
      <xdr:colOff>317924</xdr:colOff>
      <xdr:row>0</xdr:row>
      <xdr:rowOff>840500</xdr:rowOff>
    </xdr:to>
    <xdr:pic>
      <xdr:nvPicPr>
        <xdr:cNvPr id="54" name="Picture 3">
          <a:extLst>
            <a:ext uri="{FF2B5EF4-FFF2-40B4-BE49-F238E27FC236}">
              <a16:creationId xmlns:a16="http://schemas.microsoft.com/office/drawing/2014/main" xmlns="" id="{00000000-0008-0000-0A00-00003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 cstate="print"/>
        <a:srcRect r="57260"/>
        <a:stretch>
          <a:fillRect/>
        </a:stretch>
      </xdr:blipFill>
      <xdr:spPr bwMode="auto">
        <a:xfrm flipH="1">
          <a:off x="14831699" y="390525"/>
          <a:ext cx="450000" cy="449975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14</xdr:col>
      <xdr:colOff>494946</xdr:colOff>
      <xdr:row>0</xdr:row>
      <xdr:rowOff>828677</xdr:rowOff>
    </xdr:from>
    <xdr:to>
      <xdr:col>15</xdr:col>
      <xdr:colOff>333375</xdr:colOff>
      <xdr:row>0</xdr:row>
      <xdr:rowOff>1303929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xmlns="" id="{00000000-0008-0000-0A00-000037000000}"/>
            </a:ext>
          </a:extLst>
        </xdr:cNvPr>
        <xdr:cNvSpPr txBox="1"/>
      </xdr:nvSpPr>
      <xdr:spPr>
        <a:xfrm>
          <a:off x="14849121" y="828677"/>
          <a:ext cx="448029" cy="4752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Белый</a:t>
          </a:r>
        </a:p>
        <a:p>
          <a:pPr algn="ctr"/>
          <a:r>
            <a:rPr lang="en-US" sz="1100" b="1"/>
            <a:t>WHT</a:t>
          </a:r>
          <a:endParaRPr lang="ru-RU" sz="1100" b="1"/>
        </a:p>
      </xdr:txBody>
    </xdr:sp>
    <xdr:clientData/>
  </xdr:twoCellAnchor>
  <xdr:twoCellAnchor>
    <xdr:from>
      <xdr:col>15</xdr:col>
      <xdr:colOff>419100</xdr:colOff>
      <xdr:row>0</xdr:row>
      <xdr:rowOff>809627</xdr:rowOff>
    </xdr:from>
    <xdr:to>
      <xdr:col>16</xdr:col>
      <xdr:colOff>554769</xdr:colOff>
      <xdr:row>0</xdr:row>
      <xdr:rowOff>1265463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xmlns="" id="{00000000-0008-0000-0A00-000038000000}"/>
            </a:ext>
          </a:extLst>
        </xdr:cNvPr>
        <xdr:cNvSpPr txBox="1"/>
      </xdr:nvSpPr>
      <xdr:spPr>
        <a:xfrm>
          <a:off x="15382875" y="809627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14</xdr:col>
      <xdr:colOff>352425</xdr:colOff>
      <xdr:row>0</xdr:row>
      <xdr:rowOff>1209676</xdr:rowOff>
    </xdr:from>
    <xdr:ext cx="2195729" cy="280205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00000000-0008-0000-0A00-000039000000}"/>
            </a:ext>
          </a:extLst>
        </xdr:cNvPr>
        <xdr:cNvSpPr txBox="1"/>
      </xdr:nvSpPr>
      <xdr:spPr>
        <a:xfrm>
          <a:off x="14706600" y="1209676"/>
          <a:ext cx="21957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опор и заглушек к-канала</a:t>
          </a:r>
          <a:endParaRPr lang="ru-RU" sz="1200"/>
        </a:p>
      </xdr:txBody>
    </xdr:sp>
    <xdr:clientData/>
  </xdr:oneCellAnchor>
  <xdr:twoCellAnchor editAs="oneCell">
    <xdr:from>
      <xdr:col>8</xdr:col>
      <xdr:colOff>371475</xdr:colOff>
      <xdr:row>0</xdr:row>
      <xdr:rowOff>361951</xdr:rowOff>
    </xdr:from>
    <xdr:to>
      <xdr:col>8</xdr:col>
      <xdr:colOff>911475</xdr:colOff>
      <xdr:row>0</xdr:row>
      <xdr:rowOff>901951</xdr:rowOff>
    </xdr:to>
    <xdr:pic>
      <xdr:nvPicPr>
        <xdr:cNvPr id="60" name="Picture 2" descr="https://www.fabrika-moder.ru/upload/iblock/407/407226f237ef920db422a2f0af53bd17.jpg">
          <a:extLst>
            <a:ext uri="{FF2B5EF4-FFF2-40B4-BE49-F238E27FC236}">
              <a16:creationId xmlns:a16="http://schemas.microsoft.com/office/drawing/2014/main" xmlns="" id="{00000000-0008-0000-0A00-00003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953500" y="361951"/>
          <a:ext cx="540000" cy="540000"/>
        </a:xfrm>
        <a:prstGeom prst="rect">
          <a:avLst/>
        </a:prstGeom>
        <a:noFill/>
      </xdr:spPr>
    </xdr:pic>
    <xdr:clientData/>
  </xdr:twoCellAnchor>
  <xdr:oneCellAnchor>
    <xdr:from>
      <xdr:col>8</xdr:col>
      <xdr:colOff>304800</xdr:colOff>
      <xdr:row>0</xdr:row>
      <xdr:rowOff>904876</xdr:rowOff>
    </xdr:from>
    <xdr:ext cx="660887" cy="436786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A00-00003D000000}"/>
            </a:ext>
          </a:extLst>
        </xdr:cNvPr>
        <xdr:cNvSpPr txBox="1"/>
      </xdr:nvSpPr>
      <xdr:spPr>
        <a:xfrm>
          <a:off x="8886825" y="904876"/>
          <a:ext cx="6608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131</a:t>
          </a:r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twoCellAnchor editAs="oneCell">
    <xdr:from>
      <xdr:col>16</xdr:col>
      <xdr:colOff>590550</xdr:colOff>
      <xdr:row>0</xdr:row>
      <xdr:rowOff>390526</xdr:rowOff>
    </xdr:from>
    <xdr:to>
      <xdr:col>17</xdr:col>
      <xdr:colOff>430950</xdr:colOff>
      <xdr:row>0</xdr:row>
      <xdr:rowOff>840526</xdr:rowOff>
    </xdr:to>
    <xdr:pic>
      <xdr:nvPicPr>
        <xdr:cNvPr id="62" name="Рисунок 61" descr="цвет серый">
          <a:extLst>
            <a:ext uri="{FF2B5EF4-FFF2-40B4-BE49-F238E27FC236}">
              <a16:creationId xmlns:a16="http://schemas.microsoft.com/office/drawing/2014/main" xmlns="" id="{00000000-0008-0000-0A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63925" y="390526"/>
          <a:ext cx="450000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16</xdr:col>
      <xdr:colOff>523875</xdr:colOff>
      <xdr:row>0</xdr:row>
      <xdr:rowOff>847726</xdr:rowOff>
    </xdr:from>
    <xdr:ext cx="574388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00000000-0008-0000-0A00-00003F000000}"/>
            </a:ext>
          </a:extLst>
        </xdr:cNvPr>
        <xdr:cNvSpPr txBox="1"/>
      </xdr:nvSpPr>
      <xdr:spPr>
        <a:xfrm>
          <a:off x="16097250" y="847726"/>
          <a:ext cx="5743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C</a:t>
          </a:r>
          <a:r>
            <a:rPr lang="ru-RU" sz="1100"/>
            <a:t>ерый</a:t>
          </a:r>
        </a:p>
      </xdr:txBody>
    </xdr:sp>
    <xdr:clientData/>
  </xdr:oneCellAnchor>
  <xdr:twoCellAnchor editAs="oneCell">
    <xdr:from>
      <xdr:col>10</xdr:col>
      <xdr:colOff>800100</xdr:colOff>
      <xdr:row>0</xdr:row>
      <xdr:rowOff>371476</xdr:rowOff>
    </xdr:from>
    <xdr:to>
      <xdr:col>11</xdr:col>
      <xdr:colOff>416175</xdr:colOff>
      <xdr:row>0</xdr:row>
      <xdr:rowOff>911476</xdr:rowOff>
    </xdr:to>
    <xdr:pic>
      <xdr:nvPicPr>
        <xdr:cNvPr id="64" name="Рисунок 63" descr="серый">
          <a:extLst>
            <a:ext uri="{FF2B5EF4-FFF2-40B4-BE49-F238E27FC236}">
              <a16:creationId xmlns:a16="http://schemas.microsoft.com/office/drawing/2014/main" xmlns="" id="{00000000-0008-0000-0A00-00004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001500" y="371476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790575</xdr:colOff>
      <xdr:row>0</xdr:row>
      <xdr:rowOff>914401</xdr:rowOff>
    </xdr:from>
    <xdr:ext cx="574388" cy="436786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xmlns="" id="{00000000-0008-0000-0A00-000041000000}"/>
            </a:ext>
          </a:extLst>
        </xdr:cNvPr>
        <xdr:cNvSpPr txBox="1"/>
      </xdr:nvSpPr>
      <xdr:spPr>
        <a:xfrm>
          <a:off x="11991975" y="914401"/>
          <a:ext cx="57438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</a:p>
        <a:p>
          <a:pPr algn="ctr"/>
          <a:r>
            <a:rPr lang="ru-RU" sz="1100"/>
            <a:t>(</a:t>
          </a:r>
          <a:r>
            <a:rPr lang="en-US" sz="1100"/>
            <a:t>R2)</a:t>
          </a:r>
          <a:endParaRPr lang="ru-RU" sz="1100"/>
        </a:p>
      </xdr:txBody>
    </xdr:sp>
    <xdr:clientData/>
  </xdr:oneCellAnchor>
  <xdr:oneCellAnchor>
    <xdr:from>
      <xdr:col>9</xdr:col>
      <xdr:colOff>381000</xdr:colOff>
      <xdr:row>0</xdr:row>
      <xdr:rowOff>57150</xdr:rowOff>
    </xdr:from>
    <xdr:ext cx="1657890" cy="280205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A00-000042000000}"/>
            </a:ext>
          </a:extLst>
        </xdr:cNvPr>
        <xdr:cNvSpPr txBox="1"/>
      </xdr:nvSpPr>
      <xdr:spPr>
        <a:xfrm>
          <a:off x="10325100" y="57150"/>
          <a:ext cx="16578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цвета ЛДСП под  заказ</a:t>
          </a:r>
          <a:endParaRPr lang="ru-RU" sz="1200"/>
        </a:p>
      </xdr:txBody>
    </xdr:sp>
    <xdr:clientData/>
  </xdr:oneCellAnchor>
  <xdr:twoCellAnchor>
    <xdr:from>
      <xdr:col>2</xdr:col>
      <xdr:colOff>180974</xdr:colOff>
      <xdr:row>14</xdr:row>
      <xdr:rowOff>466725</xdr:rowOff>
    </xdr:from>
    <xdr:to>
      <xdr:col>2</xdr:col>
      <xdr:colOff>1643249</xdr:colOff>
      <xdr:row>15</xdr:row>
      <xdr:rowOff>90690</xdr:rowOff>
    </xdr:to>
    <xdr:pic>
      <xdr:nvPicPr>
        <xdr:cNvPr id="67" name="Рисунок 1" descr="image001">
          <a:extLst>
            <a:ext uri="{FF2B5EF4-FFF2-40B4-BE49-F238E27FC236}">
              <a16:creationId xmlns:a16="http://schemas.microsoft.com/office/drawing/2014/main" xmlns="" id="{00000000-0008-0000-0A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457324" y="12001500"/>
          <a:ext cx="1462275" cy="805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180975</xdr:colOff>
      <xdr:row>16</xdr:row>
      <xdr:rowOff>247650</xdr:rowOff>
    </xdr:from>
    <xdr:to>
      <xdr:col>2</xdr:col>
      <xdr:colOff>1728975</xdr:colOff>
      <xdr:row>16</xdr:row>
      <xdr:rowOff>986474</xdr:rowOff>
    </xdr:to>
    <xdr:pic>
      <xdr:nvPicPr>
        <xdr:cNvPr id="68" name="Рисунок 3" descr="image003">
          <a:extLst>
            <a:ext uri="{FF2B5EF4-FFF2-40B4-BE49-F238E27FC236}">
              <a16:creationId xmlns:a16="http://schemas.microsoft.com/office/drawing/2014/main" xmlns="" id="{00000000-0008-0000-0A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409825" y="13373100"/>
          <a:ext cx="1548000" cy="738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17</xdr:row>
      <xdr:rowOff>171450</xdr:rowOff>
    </xdr:from>
    <xdr:to>
      <xdr:col>2</xdr:col>
      <xdr:colOff>1757550</xdr:colOff>
      <xdr:row>18</xdr:row>
      <xdr:rowOff>346904</xdr:rowOff>
    </xdr:to>
    <xdr:pic>
      <xdr:nvPicPr>
        <xdr:cNvPr id="69" name="Рисунок 2" descr="image002">
          <a:extLst>
            <a:ext uri="{FF2B5EF4-FFF2-40B4-BE49-F238E27FC236}">
              <a16:creationId xmlns:a16="http://schemas.microsoft.com/office/drawing/2014/main" xmlns="" id="{00000000-0008-0000-0A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38400" y="14516100"/>
          <a:ext cx="1548000" cy="766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10</xdr:row>
      <xdr:rowOff>200025</xdr:rowOff>
    </xdr:from>
    <xdr:to>
      <xdr:col>2</xdr:col>
      <xdr:colOff>1668580</xdr:colOff>
      <xdr:row>11</xdr:row>
      <xdr:rowOff>361950</xdr:rowOff>
    </xdr:to>
    <xdr:pic>
      <xdr:nvPicPr>
        <xdr:cNvPr id="70" name="Рисунок 69" descr="388-10046 copy.jpg">
          <a:extLst>
            <a:ext uri="{FF2B5EF4-FFF2-40B4-BE49-F238E27FC236}">
              <a16:creationId xmlns:a16="http://schemas.microsoft.com/office/drawing/2014/main" xmlns="" id="{00000000-0008-0000-0A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t="21872" r="3692" b="11100"/>
        <a:stretch>
          <a:fillRect/>
        </a:stretch>
      </xdr:blipFill>
      <xdr:spPr>
        <a:xfrm>
          <a:off x="2419350" y="9829800"/>
          <a:ext cx="1478080" cy="77152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12</xdr:row>
      <xdr:rowOff>95250</xdr:rowOff>
    </xdr:from>
    <xdr:to>
      <xdr:col>2</xdr:col>
      <xdr:colOff>1666875</xdr:colOff>
      <xdr:row>12</xdr:row>
      <xdr:rowOff>850303</xdr:rowOff>
    </xdr:to>
    <xdr:pic>
      <xdr:nvPicPr>
        <xdr:cNvPr id="71" name="Рисунок 70" descr="388-10047 copy.jpg">
          <a:extLst>
            <a:ext uri="{FF2B5EF4-FFF2-40B4-BE49-F238E27FC236}">
              <a16:creationId xmlns:a16="http://schemas.microsoft.com/office/drawing/2014/main" xmlns="" id="{00000000-0008-0000-0A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/>
        <a:srcRect/>
        <a:stretch>
          <a:fillRect/>
        </a:stretch>
      </xdr:blipFill>
      <xdr:spPr>
        <a:xfrm>
          <a:off x="2381250" y="10839450"/>
          <a:ext cx="1514475" cy="755053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13</xdr:row>
      <xdr:rowOff>133350</xdr:rowOff>
    </xdr:from>
    <xdr:to>
      <xdr:col>2</xdr:col>
      <xdr:colOff>1695450</xdr:colOff>
      <xdr:row>13</xdr:row>
      <xdr:rowOff>870792</xdr:rowOff>
    </xdr:to>
    <xdr:pic>
      <xdr:nvPicPr>
        <xdr:cNvPr id="72" name="Рисунок 71" descr="388-10048 copy.jpg">
          <a:extLst>
            <a:ext uri="{FF2B5EF4-FFF2-40B4-BE49-F238E27FC236}">
              <a16:creationId xmlns:a16="http://schemas.microsoft.com/office/drawing/2014/main" xmlns="" id="{00000000-0008-0000-0A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/>
        <a:srcRect/>
        <a:stretch>
          <a:fillRect/>
        </a:stretch>
      </xdr:blipFill>
      <xdr:spPr>
        <a:xfrm>
          <a:off x="2466975" y="11820525"/>
          <a:ext cx="1457325" cy="737442"/>
        </a:xfrm>
        <a:prstGeom prst="rect">
          <a:avLst/>
        </a:prstGeom>
      </xdr:spPr>
    </xdr:pic>
    <xdr:clientData/>
  </xdr:twoCellAnchor>
  <xdr:oneCellAnchor>
    <xdr:from>
      <xdr:col>8</xdr:col>
      <xdr:colOff>1057275</xdr:colOff>
      <xdr:row>0</xdr:row>
      <xdr:rowOff>914013</xdr:rowOff>
    </xdr:from>
    <xdr:ext cx="636136" cy="609013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xmlns="" id="{00000000-0008-0000-0A00-000049000000}"/>
            </a:ext>
          </a:extLst>
        </xdr:cNvPr>
        <xdr:cNvSpPr txBox="1"/>
      </xdr:nvSpPr>
      <xdr:spPr>
        <a:xfrm>
          <a:off x="9639300" y="914013"/>
          <a:ext cx="63613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 </a:t>
          </a:r>
        </a:p>
        <a:p>
          <a:pPr algn="ctr"/>
          <a:r>
            <a:rPr lang="ru-RU" sz="1100"/>
            <a:t>Камень</a:t>
          </a:r>
        </a:p>
        <a:p>
          <a:pPr algn="ctr"/>
          <a:r>
            <a:rPr lang="ru-RU" sz="1100"/>
            <a:t>(</a:t>
          </a:r>
          <a:r>
            <a:rPr lang="en-US" sz="1100" b="0"/>
            <a:t>U727</a:t>
          </a:r>
          <a:r>
            <a:rPr lang="en-US" sz="1100"/>
            <a:t>)  </a:t>
          </a:r>
          <a:endParaRPr lang="ru-RU" sz="1100"/>
        </a:p>
      </xdr:txBody>
    </xdr:sp>
    <xdr:clientData/>
  </xdr:oneCellAnchor>
  <xdr:twoCellAnchor editAs="oneCell">
    <xdr:from>
      <xdr:col>8</xdr:col>
      <xdr:colOff>1084603</xdr:colOff>
      <xdr:row>0</xdr:row>
      <xdr:rowOff>352425</xdr:rowOff>
    </xdr:from>
    <xdr:to>
      <xdr:col>9</xdr:col>
      <xdr:colOff>243478</xdr:colOff>
      <xdr:row>0</xdr:row>
      <xdr:rowOff>892425</xdr:rowOff>
    </xdr:to>
    <xdr:pic>
      <xdr:nvPicPr>
        <xdr:cNvPr id="74" name="Picture 3">
          <a:extLst>
            <a:ext uri="{FF2B5EF4-FFF2-40B4-BE49-F238E27FC236}">
              <a16:creationId xmlns:a16="http://schemas.microsoft.com/office/drawing/2014/main" xmlns="" id="{00000000-0008-0000-0A00-00004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" cstate="print"/>
        <a:srcRect l="51937" t="53804" r="42125" b="35189"/>
        <a:stretch>
          <a:fillRect/>
        </a:stretch>
      </xdr:blipFill>
      <xdr:spPr bwMode="auto">
        <a:xfrm>
          <a:off x="9666628" y="352425"/>
          <a:ext cx="540000" cy="540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12</xdr:col>
      <xdr:colOff>0</xdr:colOff>
      <xdr:row>0</xdr:row>
      <xdr:rowOff>914400</xdr:rowOff>
    </xdr:from>
    <xdr:to>
      <xdr:col>13</xdr:col>
      <xdr:colOff>133350</xdr:colOff>
      <xdr:row>1</xdr:row>
      <xdr:rowOff>219075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A00-00003B000000}"/>
            </a:ext>
          </a:extLst>
        </xdr:cNvPr>
        <xdr:cNvSpPr txBox="1"/>
      </xdr:nvSpPr>
      <xdr:spPr>
        <a:xfrm>
          <a:off x="13134975" y="914400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Венге</a:t>
          </a:r>
        </a:p>
        <a:p>
          <a:pPr algn="ctr"/>
          <a:r>
            <a:rPr lang="ru-RU" sz="1100" b="0"/>
            <a:t>ЦАВО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U2108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12</xdr:col>
      <xdr:colOff>95250</xdr:colOff>
      <xdr:row>0</xdr:row>
      <xdr:rowOff>361950</xdr:rowOff>
    </xdr:from>
    <xdr:to>
      <xdr:col>13</xdr:col>
      <xdr:colOff>25650</xdr:colOff>
      <xdr:row>0</xdr:row>
      <xdr:rowOff>901950</xdr:rowOff>
    </xdr:to>
    <xdr:pic>
      <xdr:nvPicPr>
        <xdr:cNvPr id="75" name="Picture 6" descr="https://directoria-moder.ru/upload/iblock/f92/f92f33ae064e3f90c6bb07cf3786954d.jpg">
          <a:extLst>
            <a:ext uri="{FF2B5EF4-FFF2-40B4-BE49-F238E27FC236}">
              <a16:creationId xmlns:a16="http://schemas.microsoft.com/office/drawing/2014/main" xmlns="" id="{00000000-0008-0000-0A00-00004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" cstate="print">
          <a:lum bright="10000"/>
        </a:blip>
        <a:srcRect t="48200" r="86600" b="39800"/>
        <a:stretch>
          <a:fillRect/>
        </a:stretch>
      </xdr:blipFill>
      <xdr:spPr bwMode="auto">
        <a:xfrm>
          <a:off x="13230225" y="361950"/>
          <a:ext cx="540000" cy="54000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85725</xdr:colOff>
      <xdr:row>0</xdr:row>
      <xdr:rowOff>904875</xdr:rowOff>
    </xdr:from>
    <xdr:to>
      <xdr:col>14</xdr:col>
      <xdr:colOff>219075</xdr:colOff>
      <xdr:row>1</xdr:row>
      <xdr:rowOff>209550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00000000-0008-0000-0A00-00004C000000}"/>
            </a:ext>
          </a:extLst>
        </xdr:cNvPr>
        <xdr:cNvSpPr txBox="1"/>
      </xdr:nvSpPr>
      <xdr:spPr>
        <a:xfrm>
          <a:off x="13830300" y="904875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Бетон</a:t>
          </a:r>
          <a:endParaRPr lang="ru-RU" sz="1100" b="0"/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F186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13</xdr:col>
      <xdr:colOff>200025</xdr:colOff>
      <xdr:row>0</xdr:row>
      <xdr:rowOff>371475</xdr:rowOff>
    </xdr:from>
    <xdr:to>
      <xdr:col>14</xdr:col>
      <xdr:colOff>130425</xdr:colOff>
      <xdr:row>0</xdr:row>
      <xdr:rowOff>911475</xdr:rowOff>
    </xdr:to>
    <xdr:pic>
      <xdr:nvPicPr>
        <xdr:cNvPr id="77" name="Рисунок 76" descr="Бетон.jpg">
          <a:extLst>
            <a:ext uri="{FF2B5EF4-FFF2-40B4-BE49-F238E27FC236}">
              <a16:creationId xmlns:a16="http://schemas.microsoft.com/office/drawing/2014/main" xmlns="" id="{00000000-0008-0000-0A00-00004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/>
        <a:srcRect r="26000"/>
        <a:stretch>
          <a:fillRect/>
        </a:stretch>
      </xdr:blipFill>
      <xdr:spPr>
        <a:xfrm>
          <a:off x="13944600" y="371475"/>
          <a:ext cx="540000" cy="54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381001</xdr:colOff>
      <xdr:row>0</xdr:row>
      <xdr:rowOff>76200</xdr:rowOff>
    </xdr:from>
    <xdr:to>
      <xdr:col>4</xdr:col>
      <xdr:colOff>571501</xdr:colOff>
      <xdr:row>0</xdr:row>
      <xdr:rowOff>1228725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00526" y="504825"/>
          <a:ext cx="150495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498085</xdr:colOff>
      <xdr:row>6</xdr:row>
      <xdr:rowOff>0</xdr:rowOff>
    </xdr:from>
    <xdr:ext cx="408214" cy="23948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B00-000005000000}"/>
            </a:ext>
          </a:extLst>
        </xdr:cNvPr>
        <xdr:cNvSpPr txBox="1"/>
      </xdr:nvSpPr>
      <xdr:spPr>
        <a:xfrm rot="20157076">
          <a:off x="5298685" y="144399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 txBox="1"/>
      </xdr:nvSpPr>
      <xdr:spPr>
        <a:xfrm rot="1437686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B00-000009000000}"/>
            </a:ext>
          </a:extLst>
        </xdr:cNvPr>
        <xdr:cNvSpPr txBox="1"/>
      </xdr:nvSpPr>
      <xdr:spPr>
        <a:xfrm rot="1437686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5915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B00-00000A000000}"/>
            </a:ext>
          </a:extLst>
        </xdr:cNvPr>
        <xdr:cNvSpPr txBox="1"/>
      </xdr:nvSpPr>
      <xdr:spPr>
        <a:xfrm rot="20101558">
          <a:off x="9705975" y="14439900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B00-00000B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B00-00000C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08214" cy="23948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B00-00000D000000}"/>
            </a:ext>
          </a:extLst>
        </xdr:cNvPr>
        <xdr:cNvSpPr txBox="1"/>
      </xdr:nvSpPr>
      <xdr:spPr>
        <a:xfrm rot="20157076">
          <a:off x="9705975" y="144399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B00-00000E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B00-00000F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B00-000010000000}"/>
            </a:ext>
          </a:extLst>
        </xdr:cNvPr>
        <xdr:cNvSpPr txBox="1"/>
      </xdr:nvSpPr>
      <xdr:spPr>
        <a:xfrm rot="1174971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B00-000011000000}"/>
            </a:ext>
          </a:extLst>
        </xdr:cNvPr>
        <xdr:cNvSpPr txBox="1"/>
      </xdr:nvSpPr>
      <xdr:spPr>
        <a:xfrm rot="1437686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B00-000012000000}"/>
            </a:ext>
          </a:extLst>
        </xdr:cNvPr>
        <xdr:cNvSpPr txBox="1"/>
      </xdr:nvSpPr>
      <xdr:spPr>
        <a:xfrm rot="1437686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5915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B00-000013000000}"/>
            </a:ext>
          </a:extLst>
        </xdr:cNvPr>
        <xdr:cNvSpPr txBox="1"/>
      </xdr:nvSpPr>
      <xdr:spPr>
        <a:xfrm rot="20101558">
          <a:off x="9705975" y="14439900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B00-000014000000}"/>
            </a:ext>
          </a:extLst>
        </xdr:cNvPr>
        <xdr:cNvSpPr txBox="1"/>
      </xdr:nvSpPr>
      <xdr:spPr>
        <a:xfrm rot="20101558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3948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B00-000015000000}"/>
            </a:ext>
          </a:extLst>
        </xdr:cNvPr>
        <xdr:cNvSpPr txBox="1"/>
      </xdr:nvSpPr>
      <xdr:spPr>
        <a:xfrm rot="1437686">
          <a:off x="9705975" y="14439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445211" cy="25915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B00-000016000000}"/>
            </a:ext>
          </a:extLst>
        </xdr:cNvPr>
        <xdr:cNvSpPr txBox="1"/>
      </xdr:nvSpPr>
      <xdr:spPr>
        <a:xfrm rot="20101558">
          <a:off x="9705975" y="14439900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6</xdr:row>
      <xdr:rowOff>0</xdr:rowOff>
    </xdr:from>
    <xdr:ext cx="408214" cy="239485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B00-000017000000}"/>
            </a:ext>
          </a:extLst>
        </xdr:cNvPr>
        <xdr:cNvSpPr txBox="1"/>
      </xdr:nvSpPr>
      <xdr:spPr>
        <a:xfrm rot="20157076">
          <a:off x="5546335" y="209454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6</xdr:row>
      <xdr:rowOff>0</xdr:rowOff>
    </xdr:from>
    <xdr:ext cx="408214" cy="239485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B00-000018000000}"/>
            </a:ext>
          </a:extLst>
        </xdr:cNvPr>
        <xdr:cNvSpPr txBox="1"/>
      </xdr:nvSpPr>
      <xdr:spPr>
        <a:xfrm rot="20157076">
          <a:off x="5546335" y="214503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2</xdr:col>
      <xdr:colOff>590550</xdr:colOff>
      <xdr:row>5</xdr:row>
      <xdr:rowOff>33091</xdr:rowOff>
    </xdr:from>
    <xdr:to>
      <xdr:col>2</xdr:col>
      <xdr:colOff>1371600</xdr:colOff>
      <xdr:row>5</xdr:row>
      <xdr:rowOff>1524000</xdr:rowOff>
    </xdr:to>
    <xdr:pic>
      <xdr:nvPicPr>
        <xdr:cNvPr id="25" name="Рисунок 24" descr="EVL450.jpg">
          <a:extLst>
            <a:ext uri="{FF2B5EF4-FFF2-40B4-BE49-F238E27FC236}">
              <a16:creationId xmlns:a16="http://schemas.microsoft.com/office/drawing/2014/main" xmlns="" id="{00000000-0008-0000-0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>
        <a:xfrm>
          <a:off x="2657475" y="2385766"/>
          <a:ext cx="781050" cy="1490909"/>
        </a:xfrm>
        <a:prstGeom prst="rect">
          <a:avLst/>
        </a:prstGeom>
      </xdr:spPr>
    </xdr:pic>
    <xdr:clientData/>
  </xdr:twoCellAnchor>
  <xdr:twoCellAnchor>
    <xdr:from>
      <xdr:col>9</xdr:col>
      <xdr:colOff>981075</xdr:colOff>
      <xdr:row>0</xdr:row>
      <xdr:rowOff>638175</xdr:rowOff>
    </xdr:from>
    <xdr:to>
      <xdr:col>10</xdr:col>
      <xdr:colOff>37500</xdr:colOff>
      <xdr:row>0</xdr:row>
      <xdr:rowOff>1169867</xdr:rowOff>
    </xdr:to>
    <xdr:pic>
      <xdr:nvPicPr>
        <xdr:cNvPr id="26" name="Picture 3">
          <a:extLst>
            <a:ext uri="{FF2B5EF4-FFF2-40B4-BE49-F238E27FC236}">
              <a16:creationId xmlns:a16="http://schemas.microsoft.com/office/drawing/2014/main" xmlns="" id="{00000000-0008-0000-0B00-00001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 r="57260"/>
        <a:stretch>
          <a:fillRect/>
        </a:stretch>
      </xdr:blipFill>
      <xdr:spPr bwMode="auto">
        <a:xfrm>
          <a:off x="10801350" y="638175"/>
          <a:ext cx="532800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9</xdr:col>
      <xdr:colOff>219074</xdr:colOff>
      <xdr:row>0</xdr:row>
      <xdr:rowOff>638176</xdr:rowOff>
    </xdr:from>
    <xdr:to>
      <xdr:col>9</xdr:col>
      <xdr:colOff>759074</xdr:colOff>
      <xdr:row>0</xdr:row>
      <xdr:rowOff>1178176</xdr:rowOff>
    </xdr:to>
    <xdr:pic>
      <xdr:nvPicPr>
        <xdr:cNvPr id="27" name="Рисунок 26" descr="dub-chesterfield003_2.jpg">
          <a:extLst>
            <a:ext uri="{FF2B5EF4-FFF2-40B4-BE49-F238E27FC236}">
              <a16:creationId xmlns:a16="http://schemas.microsoft.com/office/drawing/2014/main" xmlns="" id="{00000000-0008-0000-0B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39349" y="638176"/>
          <a:ext cx="540000" cy="540000"/>
        </a:xfrm>
        <a:prstGeom prst="rect">
          <a:avLst/>
        </a:prstGeom>
      </xdr:spPr>
    </xdr:pic>
    <xdr:clientData/>
  </xdr:twoCellAnchor>
  <xdr:twoCellAnchor>
    <xdr:from>
      <xdr:col>10</xdr:col>
      <xdr:colOff>1076324</xdr:colOff>
      <xdr:row>0</xdr:row>
      <xdr:rowOff>638176</xdr:rowOff>
    </xdr:from>
    <xdr:to>
      <xdr:col>11</xdr:col>
      <xdr:colOff>330449</xdr:colOff>
      <xdr:row>0</xdr:row>
      <xdr:rowOff>1178176</xdr:rowOff>
    </xdr:to>
    <xdr:pic>
      <xdr:nvPicPr>
        <xdr:cNvPr id="28" name="Рисунок 27" descr="Антрацит.jpg">
          <a:extLst>
            <a:ext uri="{FF2B5EF4-FFF2-40B4-BE49-F238E27FC236}">
              <a16:creationId xmlns:a16="http://schemas.microsoft.com/office/drawing/2014/main" xmlns="" id="{00000000-0008-0000-0B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372974" y="638176"/>
          <a:ext cx="540000" cy="540000"/>
        </a:xfrm>
        <a:prstGeom prst="rect">
          <a:avLst/>
        </a:prstGeom>
      </xdr:spPr>
    </xdr:pic>
    <xdr:clientData/>
  </xdr:twoCellAnchor>
  <xdr:twoCellAnchor>
    <xdr:from>
      <xdr:col>9</xdr:col>
      <xdr:colOff>47625</xdr:colOff>
      <xdr:row>0</xdr:row>
      <xdr:rowOff>1173041</xdr:rowOff>
    </xdr:from>
    <xdr:to>
      <xdr:col>9</xdr:col>
      <xdr:colOff>971550</xdr:colOff>
      <xdr:row>2</xdr:row>
      <xdr:rowOff>180976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B00-00001D000000}"/>
            </a:ext>
          </a:extLst>
        </xdr:cNvPr>
        <xdr:cNvSpPr txBox="1"/>
      </xdr:nvSpPr>
      <xdr:spPr>
        <a:xfrm>
          <a:off x="9867900" y="1173041"/>
          <a:ext cx="923925" cy="58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9</xdr:col>
      <xdr:colOff>981075</xdr:colOff>
      <xdr:row>0</xdr:row>
      <xdr:rowOff>1218468</xdr:rowOff>
    </xdr:from>
    <xdr:to>
      <xdr:col>10</xdr:col>
      <xdr:colOff>38100</xdr:colOff>
      <xdr:row>2</xdr:row>
      <xdr:rowOff>85726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B00-00001E000000}"/>
            </a:ext>
          </a:extLst>
        </xdr:cNvPr>
        <xdr:cNvSpPr txBox="1"/>
      </xdr:nvSpPr>
      <xdr:spPr>
        <a:xfrm>
          <a:off x="10801350" y="1218468"/>
          <a:ext cx="533400" cy="448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10</xdr:col>
      <xdr:colOff>1000125</xdr:colOff>
      <xdr:row>0</xdr:row>
      <xdr:rowOff>1192092</xdr:rowOff>
    </xdr:from>
    <xdr:to>
      <xdr:col>11</xdr:col>
      <xdr:colOff>457200</xdr:colOff>
      <xdr:row>2</xdr:row>
      <xdr:rowOff>114302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B00-00001F000000}"/>
            </a:ext>
          </a:extLst>
        </xdr:cNvPr>
        <xdr:cNvSpPr txBox="1"/>
      </xdr:nvSpPr>
      <xdr:spPr>
        <a:xfrm>
          <a:off x="12296775" y="1192092"/>
          <a:ext cx="742950" cy="50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twoCellAnchor editAs="oneCell">
    <xdr:from>
      <xdr:col>8</xdr:col>
      <xdr:colOff>161925</xdr:colOff>
      <xdr:row>0</xdr:row>
      <xdr:rowOff>638176</xdr:rowOff>
    </xdr:from>
    <xdr:to>
      <xdr:col>8</xdr:col>
      <xdr:colOff>701925</xdr:colOff>
      <xdr:row>0</xdr:row>
      <xdr:rowOff>1178176</xdr:rowOff>
    </xdr:to>
    <xdr:pic>
      <xdr:nvPicPr>
        <xdr:cNvPr id="34" name="Picture 2" descr="https://www.fabrika-moder.ru/upload/iblock/407/407226f237ef920db422a2f0af53bd17.jpg">
          <a:extLst>
            <a:ext uri="{FF2B5EF4-FFF2-40B4-BE49-F238E27FC236}">
              <a16:creationId xmlns:a16="http://schemas.microsoft.com/office/drawing/2014/main" xmlns="" id="{00000000-0008-0000-0B00-00002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601075" y="638176"/>
          <a:ext cx="540000" cy="540000"/>
        </a:xfrm>
        <a:prstGeom prst="rect">
          <a:avLst/>
        </a:prstGeom>
        <a:noFill/>
      </xdr:spPr>
    </xdr:pic>
    <xdr:clientData/>
  </xdr:twoCellAnchor>
  <xdr:oneCellAnchor>
    <xdr:from>
      <xdr:col>8</xdr:col>
      <xdr:colOff>95250</xdr:colOff>
      <xdr:row>0</xdr:row>
      <xdr:rowOff>1181101</xdr:rowOff>
    </xdr:from>
    <xdr:ext cx="660887" cy="436786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B00-000023000000}"/>
            </a:ext>
          </a:extLst>
        </xdr:cNvPr>
        <xdr:cNvSpPr txBox="1"/>
      </xdr:nvSpPr>
      <xdr:spPr>
        <a:xfrm>
          <a:off x="8534400" y="1181101"/>
          <a:ext cx="6608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131</a:t>
          </a:r>
        </a:p>
        <a:p>
          <a:pPr algn="ctr"/>
          <a:r>
            <a:rPr lang="ru-RU" sz="1100"/>
            <a:t>(</a:t>
          </a:r>
          <a:r>
            <a:rPr lang="en-US" sz="1100" b="1"/>
            <a:t>L</a:t>
          </a:r>
          <a:r>
            <a:rPr lang="en-US" sz="1100"/>
            <a:t>)</a:t>
          </a:r>
          <a:endParaRPr lang="ru-RU" sz="1100"/>
        </a:p>
      </xdr:txBody>
    </xdr:sp>
    <xdr:clientData/>
  </xdr:oneCellAnchor>
  <xdr:twoCellAnchor editAs="oneCell">
    <xdr:from>
      <xdr:col>10</xdr:col>
      <xdr:colOff>304800</xdr:colOff>
      <xdr:row>0</xdr:row>
      <xdr:rowOff>647701</xdr:rowOff>
    </xdr:from>
    <xdr:to>
      <xdr:col>10</xdr:col>
      <xdr:colOff>844800</xdr:colOff>
      <xdr:row>0</xdr:row>
      <xdr:rowOff>1187701</xdr:rowOff>
    </xdr:to>
    <xdr:pic>
      <xdr:nvPicPr>
        <xdr:cNvPr id="36" name="Рисунок 35" descr="серый">
          <a:extLst>
            <a:ext uri="{FF2B5EF4-FFF2-40B4-BE49-F238E27FC236}">
              <a16:creationId xmlns:a16="http://schemas.microsoft.com/office/drawing/2014/main" xmlns="" id="{00000000-0008-0000-0B00-00002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601450" y="647701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295275</xdr:colOff>
      <xdr:row>0</xdr:row>
      <xdr:rowOff>1190626</xdr:rowOff>
    </xdr:from>
    <xdr:ext cx="574388" cy="436786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B00-000025000000}"/>
            </a:ext>
          </a:extLst>
        </xdr:cNvPr>
        <xdr:cNvSpPr txBox="1"/>
      </xdr:nvSpPr>
      <xdr:spPr>
        <a:xfrm>
          <a:off x="11591925" y="1190626"/>
          <a:ext cx="57438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</a:p>
        <a:p>
          <a:pPr algn="ctr"/>
          <a:r>
            <a:rPr lang="ru-RU" sz="1100"/>
            <a:t>(</a:t>
          </a:r>
          <a:r>
            <a:rPr lang="en-US" sz="1100" b="1"/>
            <a:t>R2</a:t>
          </a:r>
          <a:r>
            <a:rPr lang="en-US" sz="1100"/>
            <a:t>)</a:t>
          </a:r>
          <a:endParaRPr lang="ru-RU" sz="1100"/>
        </a:p>
      </xdr:txBody>
    </xdr:sp>
    <xdr:clientData/>
  </xdr:oneCellAnchor>
  <xdr:oneCellAnchor>
    <xdr:from>
      <xdr:col>9</xdr:col>
      <xdr:colOff>19050</xdr:colOff>
      <xdr:row>0</xdr:row>
      <xdr:rowOff>247650</xdr:rowOff>
    </xdr:from>
    <xdr:ext cx="1657890" cy="280205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B00-000026000000}"/>
            </a:ext>
          </a:extLst>
        </xdr:cNvPr>
        <xdr:cNvSpPr txBox="1"/>
      </xdr:nvSpPr>
      <xdr:spPr>
        <a:xfrm>
          <a:off x="9839325" y="247650"/>
          <a:ext cx="16578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цвета ЛДСП под  заказ</a:t>
          </a:r>
          <a:endParaRPr lang="ru-RU" sz="1200"/>
        </a:p>
      </xdr:txBody>
    </xdr:sp>
    <xdr:clientData/>
  </xdr:oneCellAnchor>
  <xdr:oneCellAnchor>
    <xdr:from>
      <xdr:col>8</xdr:col>
      <xdr:colOff>857250</xdr:colOff>
      <xdr:row>0</xdr:row>
      <xdr:rowOff>1190238</xdr:rowOff>
    </xdr:from>
    <xdr:ext cx="636136" cy="609013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B00-000027000000}"/>
            </a:ext>
          </a:extLst>
        </xdr:cNvPr>
        <xdr:cNvSpPr txBox="1"/>
      </xdr:nvSpPr>
      <xdr:spPr>
        <a:xfrm>
          <a:off x="9267825" y="1190238"/>
          <a:ext cx="63613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 </a:t>
          </a:r>
        </a:p>
        <a:p>
          <a:pPr algn="ctr"/>
          <a:r>
            <a:rPr lang="ru-RU" sz="1100"/>
            <a:t>Камень</a:t>
          </a:r>
        </a:p>
        <a:p>
          <a:pPr algn="ctr"/>
          <a:r>
            <a:rPr lang="ru-RU" sz="1100"/>
            <a:t>(</a:t>
          </a:r>
          <a:r>
            <a:rPr lang="en-US" sz="1100" b="0"/>
            <a:t>U727</a:t>
          </a:r>
          <a:r>
            <a:rPr lang="en-US" sz="1100"/>
            <a:t>)  </a:t>
          </a:r>
          <a:endParaRPr lang="ru-RU" sz="1100"/>
        </a:p>
      </xdr:txBody>
    </xdr:sp>
    <xdr:clientData/>
  </xdr:oneCellAnchor>
  <xdr:twoCellAnchor editAs="oneCell">
    <xdr:from>
      <xdr:col>8</xdr:col>
      <xdr:colOff>884578</xdr:colOff>
      <xdr:row>0</xdr:row>
      <xdr:rowOff>628650</xdr:rowOff>
    </xdr:from>
    <xdr:to>
      <xdr:col>9</xdr:col>
      <xdr:colOff>43453</xdr:colOff>
      <xdr:row>0</xdr:row>
      <xdr:rowOff>1168650</xdr:rowOff>
    </xdr:to>
    <xdr:pic>
      <xdr:nvPicPr>
        <xdr:cNvPr id="40" name="Picture 3">
          <a:extLst>
            <a:ext uri="{FF2B5EF4-FFF2-40B4-BE49-F238E27FC236}">
              <a16:creationId xmlns:a16="http://schemas.microsoft.com/office/drawing/2014/main" xmlns="" id="{00000000-0008-0000-0B00-00002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print"/>
        <a:srcRect l="51937" t="53804" r="42125" b="35189"/>
        <a:stretch>
          <a:fillRect/>
        </a:stretch>
      </xdr:blipFill>
      <xdr:spPr bwMode="auto">
        <a:xfrm>
          <a:off x="9295153" y="628650"/>
          <a:ext cx="540000" cy="540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11</xdr:col>
      <xdr:colOff>476250</xdr:colOff>
      <xdr:row>0</xdr:row>
      <xdr:rowOff>1181100</xdr:rowOff>
    </xdr:from>
    <xdr:to>
      <xdr:col>13</xdr:col>
      <xdr:colOff>0</xdr:colOff>
      <xdr:row>2</xdr:row>
      <xdr:rowOff>209550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B00-000029000000}"/>
            </a:ext>
          </a:extLst>
        </xdr:cNvPr>
        <xdr:cNvSpPr txBox="1"/>
      </xdr:nvSpPr>
      <xdr:spPr>
        <a:xfrm>
          <a:off x="13030200" y="1181100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Венге</a:t>
          </a:r>
        </a:p>
        <a:p>
          <a:pPr algn="ctr"/>
          <a:r>
            <a:rPr lang="ru-RU" sz="1100" b="0"/>
            <a:t>ЦАВО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U2108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11</xdr:col>
      <xdr:colOff>571500</xdr:colOff>
      <xdr:row>0</xdr:row>
      <xdr:rowOff>628650</xdr:rowOff>
    </xdr:from>
    <xdr:to>
      <xdr:col>12</xdr:col>
      <xdr:colOff>501900</xdr:colOff>
      <xdr:row>0</xdr:row>
      <xdr:rowOff>1168650</xdr:rowOff>
    </xdr:to>
    <xdr:pic>
      <xdr:nvPicPr>
        <xdr:cNvPr id="42" name="Picture 6" descr="https://directoria-moder.ru/upload/iblock/f92/f92f33ae064e3f90c6bb07cf3786954d.jpg">
          <a:extLst>
            <a:ext uri="{FF2B5EF4-FFF2-40B4-BE49-F238E27FC236}">
              <a16:creationId xmlns:a16="http://schemas.microsoft.com/office/drawing/2014/main" xmlns="" id="{00000000-0008-0000-0B00-00002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print">
          <a:lum bright="10000"/>
        </a:blip>
        <a:srcRect t="48200" r="86600" b="39800"/>
        <a:stretch>
          <a:fillRect/>
        </a:stretch>
      </xdr:blipFill>
      <xdr:spPr bwMode="auto">
        <a:xfrm>
          <a:off x="13125450" y="628650"/>
          <a:ext cx="540000" cy="54000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571500</xdr:colOff>
      <xdr:row>0</xdr:row>
      <xdr:rowOff>1171575</xdr:rowOff>
    </xdr:from>
    <xdr:to>
      <xdr:col>14</xdr:col>
      <xdr:colOff>95250</xdr:colOff>
      <xdr:row>2</xdr:row>
      <xdr:rowOff>200025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B00-00002B000000}"/>
            </a:ext>
          </a:extLst>
        </xdr:cNvPr>
        <xdr:cNvSpPr txBox="1"/>
      </xdr:nvSpPr>
      <xdr:spPr>
        <a:xfrm>
          <a:off x="13735050" y="1171575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Бетон</a:t>
          </a:r>
          <a:endParaRPr lang="ru-RU" sz="1100" b="0"/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F186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13</xdr:col>
      <xdr:colOff>66675</xdr:colOff>
      <xdr:row>0</xdr:row>
      <xdr:rowOff>638175</xdr:rowOff>
    </xdr:from>
    <xdr:to>
      <xdr:col>13</xdr:col>
      <xdr:colOff>606675</xdr:colOff>
      <xdr:row>0</xdr:row>
      <xdr:rowOff>1178175</xdr:rowOff>
    </xdr:to>
    <xdr:pic>
      <xdr:nvPicPr>
        <xdr:cNvPr id="44" name="Рисунок 43" descr="Бетон.jpg">
          <a:extLst>
            <a:ext uri="{FF2B5EF4-FFF2-40B4-BE49-F238E27FC236}">
              <a16:creationId xmlns:a16="http://schemas.microsoft.com/office/drawing/2014/main" xmlns="" id="{00000000-0008-0000-0B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rcRect r="26000"/>
        <a:stretch>
          <a:fillRect/>
        </a:stretch>
      </xdr:blipFill>
      <xdr:spPr>
        <a:xfrm>
          <a:off x="13839825" y="638175"/>
          <a:ext cx="540000" cy="540000"/>
        </a:xfrm>
        <a:prstGeom prst="rect">
          <a:avLst/>
        </a:prstGeom>
      </xdr:spPr>
    </xdr:pic>
    <xdr:clientData/>
  </xdr:twoCellAnchor>
  <xdr:twoCellAnchor>
    <xdr:from>
      <xdr:col>15</xdr:col>
      <xdr:colOff>360676</xdr:colOff>
      <xdr:row>0</xdr:row>
      <xdr:rowOff>657225</xdr:rowOff>
    </xdr:from>
    <xdr:to>
      <xdr:col>16</xdr:col>
      <xdr:colOff>219076</xdr:colOff>
      <xdr:row>0</xdr:row>
      <xdr:rowOff>1107200</xdr:rowOff>
    </xdr:to>
    <xdr:pic>
      <xdr:nvPicPr>
        <xdr:cNvPr id="45" name="Рисунок 44" descr="цвет антрацит">
          <a:extLst>
            <a:ext uri="{FF2B5EF4-FFF2-40B4-BE49-F238E27FC236}">
              <a16:creationId xmlns:a16="http://schemas.microsoft.com/office/drawing/2014/main" xmlns="" id="{00000000-0008-0000-0B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353026" y="657225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295275</xdr:colOff>
      <xdr:row>0</xdr:row>
      <xdr:rowOff>657591</xdr:rowOff>
    </xdr:from>
    <xdr:to>
      <xdr:col>15</xdr:col>
      <xdr:colOff>135675</xdr:colOff>
      <xdr:row>0</xdr:row>
      <xdr:rowOff>1107566</xdr:rowOff>
    </xdr:to>
    <xdr:pic>
      <xdr:nvPicPr>
        <xdr:cNvPr id="46" name="Picture 3">
          <a:extLst>
            <a:ext uri="{FF2B5EF4-FFF2-40B4-BE49-F238E27FC236}">
              <a16:creationId xmlns:a16="http://schemas.microsoft.com/office/drawing/2014/main" xmlns="" id="{00000000-0008-0000-0B00-00002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 r="57260"/>
        <a:stretch>
          <a:fillRect/>
        </a:stretch>
      </xdr:blipFill>
      <xdr:spPr bwMode="auto">
        <a:xfrm flipH="1">
          <a:off x="14678025" y="657591"/>
          <a:ext cx="450000" cy="449975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14</xdr:col>
      <xdr:colOff>312697</xdr:colOff>
      <xdr:row>0</xdr:row>
      <xdr:rowOff>1095743</xdr:rowOff>
    </xdr:from>
    <xdr:to>
      <xdr:col>15</xdr:col>
      <xdr:colOff>151126</xdr:colOff>
      <xdr:row>1</xdr:row>
      <xdr:rowOff>189870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B00-00002F000000}"/>
            </a:ext>
          </a:extLst>
        </xdr:cNvPr>
        <xdr:cNvSpPr txBox="1"/>
      </xdr:nvSpPr>
      <xdr:spPr>
        <a:xfrm>
          <a:off x="14695447" y="1095743"/>
          <a:ext cx="448029" cy="4752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Белый</a:t>
          </a:r>
        </a:p>
        <a:p>
          <a:pPr algn="ctr"/>
          <a:r>
            <a:rPr lang="en-US" sz="1100" b="1"/>
            <a:t>WHT</a:t>
          </a:r>
          <a:endParaRPr lang="ru-RU" sz="1100" b="1"/>
        </a:p>
      </xdr:txBody>
    </xdr:sp>
    <xdr:clientData/>
  </xdr:twoCellAnchor>
  <xdr:twoCellAnchor>
    <xdr:from>
      <xdr:col>15</xdr:col>
      <xdr:colOff>236851</xdr:colOff>
      <xdr:row>0</xdr:row>
      <xdr:rowOff>1076693</xdr:rowOff>
    </xdr:from>
    <xdr:to>
      <xdr:col>16</xdr:col>
      <xdr:colOff>372520</xdr:colOff>
      <xdr:row>1</xdr:row>
      <xdr:rowOff>151404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B00-000030000000}"/>
            </a:ext>
          </a:extLst>
        </xdr:cNvPr>
        <xdr:cNvSpPr txBox="1"/>
      </xdr:nvSpPr>
      <xdr:spPr>
        <a:xfrm>
          <a:off x="15229201" y="1076693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15</xdr:col>
      <xdr:colOff>65401</xdr:colOff>
      <xdr:row>1</xdr:row>
      <xdr:rowOff>95617</xdr:rowOff>
    </xdr:from>
    <xdr:ext cx="883255" cy="280205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B00-000031000000}"/>
            </a:ext>
          </a:extLst>
        </xdr:cNvPr>
        <xdr:cNvSpPr txBox="1"/>
      </xdr:nvSpPr>
      <xdr:spPr>
        <a:xfrm>
          <a:off x="15057751" y="1476742"/>
          <a:ext cx="88325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ручек</a:t>
          </a:r>
          <a:endParaRPr lang="ru-RU" sz="1200"/>
        </a:p>
      </xdr:txBody>
    </xdr:sp>
    <xdr:clientData/>
  </xdr:oneCellAnchor>
  <xdr:twoCellAnchor editAs="oneCell">
    <xdr:from>
      <xdr:col>16</xdr:col>
      <xdr:colOff>408301</xdr:colOff>
      <xdr:row>0</xdr:row>
      <xdr:rowOff>657592</xdr:rowOff>
    </xdr:from>
    <xdr:to>
      <xdr:col>17</xdr:col>
      <xdr:colOff>248701</xdr:colOff>
      <xdr:row>0</xdr:row>
      <xdr:rowOff>1107592</xdr:rowOff>
    </xdr:to>
    <xdr:pic>
      <xdr:nvPicPr>
        <xdr:cNvPr id="50" name="Рисунок 49" descr="цвет серый">
          <a:extLst>
            <a:ext uri="{FF2B5EF4-FFF2-40B4-BE49-F238E27FC236}">
              <a16:creationId xmlns:a16="http://schemas.microsoft.com/office/drawing/2014/main" xmlns="" id="{00000000-0008-0000-0B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010251" y="657592"/>
          <a:ext cx="450000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16</xdr:col>
      <xdr:colOff>341626</xdr:colOff>
      <xdr:row>0</xdr:row>
      <xdr:rowOff>1114792</xdr:rowOff>
    </xdr:from>
    <xdr:ext cx="574388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B00-000033000000}"/>
            </a:ext>
          </a:extLst>
        </xdr:cNvPr>
        <xdr:cNvSpPr txBox="1"/>
      </xdr:nvSpPr>
      <xdr:spPr>
        <a:xfrm>
          <a:off x="15943576" y="1114792"/>
          <a:ext cx="5743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C</a:t>
          </a:r>
          <a:r>
            <a:rPr lang="ru-RU" sz="1100"/>
            <a:t>ерый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0</xdr:row>
      <xdr:rowOff>66675</xdr:rowOff>
    </xdr:from>
    <xdr:to>
      <xdr:col>4</xdr:col>
      <xdr:colOff>38100</xdr:colOff>
      <xdr:row>0</xdr:row>
      <xdr:rowOff>1219200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66675"/>
          <a:ext cx="1571625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27</xdr:row>
      <xdr:rowOff>57150</xdr:rowOff>
    </xdr:from>
    <xdr:to>
      <xdr:col>2</xdr:col>
      <xdr:colOff>1076325</xdr:colOff>
      <xdr:row>27</xdr:row>
      <xdr:rowOff>628650</xdr:rowOff>
    </xdr:to>
    <xdr:pic>
      <xdr:nvPicPr>
        <xdr:cNvPr id="11" name="Picture 10368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-5000"/>
        </a:blip>
        <a:srcRect/>
        <a:stretch>
          <a:fillRect/>
        </a:stretch>
      </xdr:blipFill>
      <xdr:spPr bwMode="auto">
        <a:xfrm>
          <a:off x="2981325" y="13868400"/>
          <a:ext cx="866775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28</xdr:row>
      <xdr:rowOff>57150</xdr:rowOff>
    </xdr:from>
    <xdr:to>
      <xdr:col>2</xdr:col>
      <xdr:colOff>1085850</xdr:colOff>
      <xdr:row>28</xdr:row>
      <xdr:rowOff>628650</xdr:rowOff>
    </xdr:to>
    <xdr:pic>
      <xdr:nvPicPr>
        <xdr:cNvPr id="12" name="Picture 10368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-5000"/>
        </a:blip>
        <a:srcRect/>
        <a:stretch>
          <a:fillRect/>
        </a:stretch>
      </xdr:blipFill>
      <xdr:spPr bwMode="auto">
        <a:xfrm>
          <a:off x="2952750" y="14563725"/>
          <a:ext cx="904875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29</xdr:row>
      <xdr:rowOff>47625</xdr:rowOff>
    </xdr:from>
    <xdr:to>
      <xdr:col>2</xdr:col>
      <xdr:colOff>1085850</xdr:colOff>
      <xdr:row>29</xdr:row>
      <xdr:rowOff>619125</xdr:rowOff>
    </xdr:to>
    <xdr:pic>
      <xdr:nvPicPr>
        <xdr:cNvPr id="13" name="Picture 10368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-5000"/>
        </a:blip>
        <a:srcRect/>
        <a:stretch>
          <a:fillRect/>
        </a:stretch>
      </xdr:blipFill>
      <xdr:spPr bwMode="auto">
        <a:xfrm>
          <a:off x="142875" y="8953500"/>
          <a:ext cx="942975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76201</xdr:colOff>
      <xdr:row>82</xdr:row>
      <xdr:rowOff>62741</xdr:rowOff>
    </xdr:from>
    <xdr:to>
      <xdr:col>2</xdr:col>
      <xdr:colOff>1190625</xdr:colOff>
      <xdr:row>82</xdr:row>
      <xdr:rowOff>813766</xdr:rowOff>
    </xdr:to>
    <xdr:pic>
      <xdr:nvPicPr>
        <xdr:cNvPr id="14" name="Picture 10381">
          <a:extLst>
            <a:ext uri="{FF2B5EF4-FFF2-40B4-BE49-F238E27FC236}">
              <a16:creationId xmlns:a16="http://schemas.microsoft.com/office/drawing/2014/main" xmlns="" id="{00000000-0008-0000-0C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43001" y="28209116"/>
          <a:ext cx="1114424" cy="75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158591</xdr:colOff>
      <xdr:row>32</xdr:row>
      <xdr:rowOff>57151</xdr:rowOff>
    </xdr:from>
    <xdr:to>
      <xdr:col>2</xdr:col>
      <xdr:colOff>1085850</xdr:colOff>
      <xdr:row>32</xdr:row>
      <xdr:rowOff>609601</xdr:rowOff>
    </xdr:to>
    <xdr:pic>
      <xdr:nvPicPr>
        <xdr:cNvPr id="25" name="Picture 10368">
          <a:extLst>
            <a:ext uri="{FF2B5EF4-FFF2-40B4-BE49-F238E27FC236}">
              <a16:creationId xmlns:a16="http://schemas.microsoft.com/office/drawing/2014/main" xmlns="" id="{00000000-0008-0000-0C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-5000"/>
        </a:blip>
        <a:srcRect/>
        <a:stretch>
          <a:fillRect/>
        </a:stretch>
      </xdr:blipFill>
      <xdr:spPr bwMode="auto">
        <a:xfrm>
          <a:off x="987266" y="23488651"/>
          <a:ext cx="927259" cy="552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33</xdr:row>
      <xdr:rowOff>85725</xdr:rowOff>
    </xdr:from>
    <xdr:to>
      <xdr:col>2</xdr:col>
      <xdr:colOff>1095375</xdr:colOff>
      <xdr:row>33</xdr:row>
      <xdr:rowOff>628650</xdr:rowOff>
    </xdr:to>
    <xdr:pic>
      <xdr:nvPicPr>
        <xdr:cNvPr id="26" name="Picture 10368">
          <a:extLst>
            <a:ext uri="{FF2B5EF4-FFF2-40B4-BE49-F238E27FC236}">
              <a16:creationId xmlns:a16="http://schemas.microsoft.com/office/drawing/2014/main" xmlns="" id="{00000000-0008-0000-0C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-5000"/>
        </a:blip>
        <a:srcRect/>
        <a:stretch>
          <a:fillRect/>
        </a:stretch>
      </xdr:blipFill>
      <xdr:spPr bwMode="auto">
        <a:xfrm>
          <a:off x="981075" y="24212550"/>
          <a:ext cx="942975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85726</xdr:colOff>
      <xdr:row>34</xdr:row>
      <xdr:rowOff>47625</xdr:rowOff>
    </xdr:from>
    <xdr:to>
      <xdr:col>2</xdr:col>
      <xdr:colOff>1133476</xdr:colOff>
      <xdr:row>34</xdr:row>
      <xdr:rowOff>619125</xdr:rowOff>
    </xdr:to>
    <xdr:pic>
      <xdr:nvPicPr>
        <xdr:cNvPr id="27" name="Picture 10368">
          <a:extLst>
            <a:ext uri="{FF2B5EF4-FFF2-40B4-BE49-F238E27FC236}">
              <a16:creationId xmlns:a16="http://schemas.microsoft.com/office/drawing/2014/main" xmlns="" id="{00000000-0008-0000-0C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-5000"/>
        </a:blip>
        <a:srcRect/>
        <a:stretch>
          <a:fillRect/>
        </a:stretch>
      </xdr:blipFill>
      <xdr:spPr bwMode="auto">
        <a:xfrm>
          <a:off x="914401" y="24869775"/>
          <a:ext cx="1047750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67</xdr:row>
      <xdr:rowOff>323850</xdr:rowOff>
    </xdr:from>
    <xdr:to>
      <xdr:col>1</xdr:col>
      <xdr:colOff>361950</xdr:colOff>
      <xdr:row>67</xdr:row>
      <xdr:rowOff>323850</xdr:rowOff>
    </xdr:to>
    <xdr:pic>
      <xdr:nvPicPr>
        <xdr:cNvPr id="28" name="Picture 9515">
          <a:extLst>
            <a:ext uri="{FF2B5EF4-FFF2-40B4-BE49-F238E27FC236}">
              <a16:creationId xmlns:a16="http://schemas.microsoft.com/office/drawing/2014/main" xmlns="" id="{00000000-0008-0000-0C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496252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67</xdr:row>
      <xdr:rowOff>323850</xdr:rowOff>
    </xdr:from>
    <xdr:to>
      <xdr:col>1</xdr:col>
      <xdr:colOff>361950</xdr:colOff>
      <xdr:row>67</xdr:row>
      <xdr:rowOff>323850</xdr:rowOff>
    </xdr:to>
    <xdr:pic>
      <xdr:nvPicPr>
        <xdr:cNvPr id="29" name="Picture 9515">
          <a:extLst>
            <a:ext uri="{FF2B5EF4-FFF2-40B4-BE49-F238E27FC236}">
              <a16:creationId xmlns:a16="http://schemas.microsoft.com/office/drawing/2014/main" xmlns="" id="{00000000-0008-0000-0C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496252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68</xdr:row>
      <xdr:rowOff>323850</xdr:rowOff>
    </xdr:from>
    <xdr:to>
      <xdr:col>1</xdr:col>
      <xdr:colOff>361950</xdr:colOff>
      <xdr:row>68</xdr:row>
      <xdr:rowOff>323850</xdr:rowOff>
    </xdr:to>
    <xdr:pic>
      <xdr:nvPicPr>
        <xdr:cNvPr id="30" name="Picture 9515">
          <a:extLst>
            <a:ext uri="{FF2B5EF4-FFF2-40B4-BE49-F238E27FC236}">
              <a16:creationId xmlns:a16="http://schemas.microsoft.com/office/drawing/2014/main" xmlns="" id="{00000000-0008-0000-0C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5562600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68</xdr:row>
      <xdr:rowOff>323850</xdr:rowOff>
    </xdr:from>
    <xdr:to>
      <xdr:col>1</xdr:col>
      <xdr:colOff>361950</xdr:colOff>
      <xdr:row>68</xdr:row>
      <xdr:rowOff>323850</xdr:rowOff>
    </xdr:to>
    <xdr:pic>
      <xdr:nvPicPr>
        <xdr:cNvPr id="31" name="Picture 9515">
          <a:extLst>
            <a:ext uri="{FF2B5EF4-FFF2-40B4-BE49-F238E27FC236}">
              <a16:creationId xmlns:a16="http://schemas.microsoft.com/office/drawing/2014/main" xmlns="" id="{00000000-0008-0000-0C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5562600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69</xdr:row>
      <xdr:rowOff>323850</xdr:rowOff>
    </xdr:from>
    <xdr:to>
      <xdr:col>1</xdr:col>
      <xdr:colOff>361950</xdr:colOff>
      <xdr:row>69</xdr:row>
      <xdr:rowOff>323850</xdr:rowOff>
    </xdr:to>
    <xdr:pic>
      <xdr:nvPicPr>
        <xdr:cNvPr id="32" name="Picture 9515">
          <a:extLst>
            <a:ext uri="{FF2B5EF4-FFF2-40B4-BE49-F238E27FC236}">
              <a16:creationId xmlns:a16="http://schemas.microsoft.com/office/drawing/2014/main" xmlns="" id="{00000000-0008-0000-0C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61626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69</xdr:row>
      <xdr:rowOff>323850</xdr:rowOff>
    </xdr:from>
    <xdr:to>
      <xdr:col>1</xdr:col>
      <xdr:colOff>361950</xdr:colOff>
      <xdr:row>69</xdr:row>
      <xdr:rowOff>323850</xdr:rowOff>
    </xdr:to>
    <xdr:pic>
      <xdr:nvPicPr>
        <xdr:cNvPr id="33" name="Picture 9515">
          <a:extLst>
            <a:ext uri="{FF2B5EF4-FFF2-40B4-BE49-F238E27FC236}">
              <a16:creationId xmlns:a16="http://schemas.microsoft.com/office/drawing/2014/main" xmlns="" id="{00000000-0008-0000-0C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61626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66</xdr:row>
      <xdr:rowOff>323850</xdr:rowOff>
    </xdr:from>
    <xdr:to>
      <xdr:col>1</xdr:col>
      <xdr:colOff>361950</xdr:colOff>
      <xdr:row>66</xdr:row>
      <xdr:rowOff>323850</xdr:rowOff>
    </xdr:to>
    <xdr:pic>
      <xdr:nvPicPr>
        <xdr:cNvPr id="34" name="Picture 9515">
          <a:extLst>
            <a:ext uri="{FF2B5EF4-FFF2-40B4-BE49-F238E27FC236}">
              <a16:creationId xmlns:a16="http://schemas.microsoft.com/office/drawing/2014/main" xmlns="" id="{00000000-0008-0000-0C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4362450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66</xdr:row>
      <xdr:rowOff>323850</xdr:rowOff>
    </xdr:from>
    <xdr:to>
      <xdr:col>1</xdr:col>
      <xdr:colOff>361950</xdr:colOff>
      <xdr:row>66</xdr:row>
      <xdr:rowOff>323850</xdr:rowOff>
    </xdr:to>
    <xdr:pic>
      <xdr:nvPicPr>
        <xdr:cNvPr id="35" name="Picture 9515">
          <a:extLst>
            <a:ext uri="{FF2B5EF4-FFF2-40B4-BE49-F238E27FC236}">
              <a16:creationId xmlns:a16="http://schemas.microsoft.com/office/drawing/2014/main" xmlns="" id="{00000000-0008-0000-0C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4362450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28573</xdr:colOff>
      <xdr:row>6</xdr:row>
      <xdr:rowOff>68580</xdr:rowOff>
    </xdr:from>
    <xdr:to>
      <xdr:col>1</xdr:col>
      <xdr:colOff>1004885</xdr:colOff>
      <xdr:row>7</xdr:row>
      <xdr:rowOff>1905</xdr:rowOff>
    </xdr:to>
    <xdr:pic>
      <xdr:nvPicPr>
        <xdr:cNvPr id="40" name="Рисунок 39" descr="Yellow.jpeg">
          <a:extLst>
            <a:ext uri="{FF2B5EF4-FFF2-40B4-BE49-F238E27FC236}">
              <a16:creationId xmlns:a16="http://schemas.microsoft.com/office/drawing/2014/main" xmlns="" id="{00000000-0008-0000-0C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28573" y="2059305"/>
          <a:ext cx="976312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6</xdr:row>
      <xdr:rowOff>57151</xdr:rowOff>
    </xdr:from>
    <xdr:to>
      <xdr:col>2</xdr:col>
      <xdr:colOff>427037</xdr:colOff>
      <xdr:row>6</xdr:row>
      <xdr:rowOff>838201</xdr:rowOff>
    </xdr:to>
    <xdr:pic>
      <xdr:nvPicPr>
        <xdr:cNvPr id="41" name="Рисунок 40" descr="Sand-2.jpeg">
          <a:extLst>
            <a:ext uri="{FF2B5EF4-FFF2-40B4-BE49-F238E27FC236}">
              <a16:creationId xmlns:a16="http://schemas.microsoft.com/office/drawing/2014/main" xmlns="" id="{00000000-0008-0000-0C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/>
        <a:stretch>
          <a:fillRect/>
        </a:stretch>
      </xdr:blipFill>
      <xdr:spPr>
        <a:xfrm>
          <a:off x="1066800" y="2000251"/>
          <a:ext cx="979487" cy="781050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876300</xdr:colOff>
      <xdr:row>6</xdr:row>
      <xdr:rowOff>57151</xdr:rowOff>
    </xdr:from>
    <xdr:to>
      <xdr:col>3</xdr:col>
      <xdr:colOff>614362</xdr:colOff>
      <xdr:row>6</xdr:row>
      <xdr:rowOff>838201</xdr:rowOff>
    </xdr:to>
    <xdr:pic>
      <xdr:nvPicPr>
        <xdr:cNvPr id="42" name="Рисунок 41" descr="Mint-2.jpeg">
          <a:extLst>
            <a:ext uri="{FF2B5EF4-FFF2-40B4-BE49-F238E27FC236}">
              <a16:creationId xmlns:a16="http://schemas.microsoft.com/office/drawing/2014/main" xmlns="" id="{00000000-0008-0000-0C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52650" y="2000251"/>
          <a:ext cx="976312" cy="781050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6</xdr:row>
      <xdr:rowOff>57151</xdr:rowOff>
    </xdr:from>
    <xdr:to>
      <xdr:col>3</xdr:col>
      <xdr:colOff>1785937</xdr:colOff>
      <xdr:row>6</xdr:row>
      <xdr:rowOff>838201</xdr:rowOff>
    </xdr:to>
    <xdr:pic>
      <xdr:nvPicPr>
        <xdr:cNvPr id="43" name="Рисунок 42" descr="Ash.jpeg">
          <a:extLst>
            <a:ext uri="{FF2B5EF4-FFF2-40B4-BE49-F238E27FC236}">
              <a16:creationId xmlns:a16="http://schemas.microsoft.com/office/drawing/2014/main" xmlns="" id="{00000000-0008-0000-0C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324225" y="2000251"/>
          <a:ext cx="976312" cy="78105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6</xdr:row>
      <xdr:rowOff>57151</xdr:rowOff>
    </xdr:from>
    <xdr:to>
      <xdr:col>4</xdr:col>
      <xdr:colOff>1128712</xdr:colOff>
      <xdr:row>6</xdr:row>
      <xdr:rowOff>838201</xdr:rowOff>
    </xdr:to>
    <xdr:pic>
      <xdr:nvPicPr>
        <xdr:cNvPr id="44" name="Рисунок 43" descr="Grey.jpeg">
          <a:extLst>
            <a:ext uri="{FF2B5EF4-FFF2-40B4-BE49-F238E27FC236}">
              <a16:creationId xmlns:a16="http://schemas.microsoft.com/office/drawing/2014/main" xmlns="" id="{00000000-0008-0000-0C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467225" y="2000251"/>
          <a:ext cx="976312" cy="781050"/>
        </a:xfrm>
        <a:prstGeom prst="rect">
          <a:avLst/>
        </a:prstGeom>
      </xdr:spPr>
    </xdr:pic>
    <xdr:clientData/>
  </xdr:twoCellAnchor>
  <xdr:twoCellAnchor editAs="oneCell">
    <xdr:from>
      <xdr:col>4</xdr:col>
      <xdr:colOff>1285875</xdr:colOff>
      <xdr:row>6</xdr:row>
      <xdr:rowOff>66676</xdr:rowOff>
    </xdr:from>
    <xdr:to>
      <xdr:col>5</xdr:col>
      <xdr:colOff>852487</xdr:colOff>
      <xdr:row>7</xdr:row>
      <xdr:rowOff>1</xdr:rowOff>
    </xdr:to>
    <xdr:pic>
      <xdr:nvPicPr>
        <xdr:cNvPr id="45" name="Рисунок 44" descr="Denim.jpeg">
          <a:extLst>
            <a:ext uri="{FF2B5EF4-FFF2-40B4-BE49-F238E27FC236}">
              <a16:creationId xmlns:a16="http://schemas.microsoft.com/office/drawing/2014/main" xmlns="" id="{00000000-0008-0000-0C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600700" y="2009776"/>
          <a:ext cx="976312" cy="781050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8</xdr:row>
      <xdr:rowOff>180975</xdr:rowOff>
    </xdr:from>
    <xdr:to>
      <xdr:col>2</xdr:col>
      <xdr:colOff>615808</xdr:colOff>
      <xdr:row>8</xdr:row>
      <xdr:rowOff>1257299</xdr:rowOff>
    </xdr:to>
    <xdr:pic>
      <xdr:nvPicPr>
        <xdr:cNvPr id="3074" name="Рисунок 1" descr="image001">
          <a:extLst>
            <a:ext uri="{FF2B5EF4-FFF2-40B4-BE49-F238E27FC236}">
              <a16:creationId xmlns:a16="http://schemas.microsoft.com/office/drawing/2014/main" xmlns="" id="{00000000-0008-0000-0C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l="57179" t="61642" r="3652" b="2090"/>
        <a:stretch>
          <a:fillRect/>
        </a:stretch>
      </xdr:blipFill>
      <xdr:spPr bwMode="auto">
        <a:xfrm>
          <a:off x="38101" y="4905375"/>
          <a:ext cx="1854057" cy="1076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65</xdr:row>
      <xdr:rowOff>323850</xdr:rowOff>
    </xdr:from>
    <xdr:to>
      <xdr:col>1</xdr:col>
      <xdr:colOff>361950</xdr:colOff>
      <xdr:row>65</xdr:row>
      <xdr:rowOff>323850</xdr:rowOff>
    </xdr:to>
    <xdr:pic>
      <xdr:nvPicPr>
        <xdr:cNvPr id="67" name="Picture 9515">
          <a:extLst>
            <a:ext uri="{FF2B5EF4-FFF2-40B4-BE49-F238E27FC236}">
              <a16:creationId xmlns:a16="http://schemas.microsoft.com/office/drawing/2014/main" xmlns="" id="{00000000-0008-0000-0C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342423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65</xdr:row>
      <xdr:rowOff>323850</xdr:rowOff>
    </xdr:from>
    <xdr:to>
      <xdr:col>1</xdr:col>
      <xdr:colOff>361950</xdr:colOff>
      <xdr:row>65</xdr:row>
      <xdr:rowOff>323850</xdr:rowOff>
    </xdr:to>
    <xdr:pic>
      <xdr:nvPicPr>
        <xdr:cNvPr id="68" name="Picture 9515">
          <a:extLst>
            <a:ext uri="{FF2B5EF4-FFF2-40B4-BE49-F238E27FC236}">
              <a16:creationId xmlns:a16="http://schemas.microsoft.com/office/drawing/2014/main" xmlns="" id="{00000000-0008-0000-0C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342423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87</xdr:row>
      <xdr:rowOff>53975</xdr:rowOff>
    </xdr:from>
    <xdr:to>
      <xdr:col>2</xdr:col>
      <xdr:colOff>1201748</xdr:colOff>
      <xdr:row>88</xdr:row>
      <xdr:rowOff>247650</xdr:rowOff>
    </xdr:to>
    <xdr:pic>
      <xdr:nvPicPr>
        <xdr:cNvPr id="54" name="Рисунок 1" descr="image001">
          <a:extLst>
            <a:ext uri="{FF2B5EF4-FFF2-40B4-BE49-F238E27FC236}">
              <a16:creationId xmlns:a16="http://schemas.microsoft.com/office/drawing/2014/main" xmlns="" id="{00000000-0008-0000-0C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3962" t="9657" r="2329" b="7368"/>
        <a:stretch>
          <a:fillRect/>
        </a:stretch>
      </xdr:blipFill>
      <xdr:spPr bwMode="auto">
        <a:xfrm>
          <a:off x="2505075" y="63271400"/>
          <a:ext cx="1135073" cy="68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83</xdr:row>
      <xdr:rowOff>19050</xdr:rowOff>
    </xdr:from>
    <xdr:to>
      <xdr:col>2</xdr:col>
      <xdr:colOff>1068755</xdr:colOff>
      <xdr:row>83</xdr:row>
      <xdr:rowOff>838200</xdr:rowOff>
    </xdr:to>
    <xdr:pic>
      <xdr:nvPicPr>
        <xdr:cNvPr id="65" name="Рисунок 1" descr="image001">
          <a:extLst>
            <a:ext uri="{FF2B5EF4-FFF2-40B4-BE49-F238E27FC236}">
              <a16:creationId xmlns:a16="http://schemas.microsoft.com/office/drawing/2014/main" xmlns="" id="{00000000-0008-0000-0C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8002" t="5813" r="5344" b="7565"/>
        <a:stretch>
          <a:fillRect/>
        </a:stretch>
      </xdr:blipFill>
      <xdr:spPr bwMode="auto">
        <a:xfrm>
          <a:off x="1276350" y="29546550"/>
          <a:ext cx="85920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21652</xdr:colOff>
      <xdr:row>75</xdr:row>
      <xdr:rowOff>314325</xdr:rowOff>
    </xdr:from>
    <xdr:to>
      <xdr:col>2</xdr:col>
      <xdr:colOff>1207418</xdr:colOff>
      <xdr:row>75</xdr:row>
      <xdr:rowOff>621244</xdr:rowOff>
    </xdr:to>
    <xdr:pic>
      <xdr:nvPicPr>
        <xdr:cNvPr id="8677" name="Рисунок 7" descr="image002">
          <a:extLst>
            <a:ext uri="{FF2B5EF4-FFF2-40B4-BE49-F238E27FC236}">
              <a16:creationId xmlns:a16="http://schemas.microsoft.com/office/drawing/2014/main" xmlns="" id="{00000000-0008-0000-0C00-0000E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88452" y="59978925"/>
          <a:ext cx="1185766" cy="30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74</xdr:row>
      <xdr:rowOff>223837</xdr:rowOff>
    </xdr:from>
    <xdr:to>
      <xdr:col>2</xdr:col>
      <xdr:colOff>1214341</xdr:colOff>
      <xdr:row>74</xdr:row>
      <xdr:rowOff>530756</xdr:rowOff>
    </xdr:to>
    <xdr:pic>
      <xdr:nvPicPr>
        <xdr:cNvPr id="92" name="Рисунок 7" descr="image002">
          <a:extLst>
            <a:ext uri="{FF2B5EF4-FFF2-40B4-BE49-F238E27FC236}">
              <a16:creationId xmlns:a16="http://schemas.microsoft.com/office/drawing/2014/main" xmlns="" id="{00000000-0008-0000-0C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95375" y="59107387"/>
          <a:ext cx="1185766" cy="30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33337</xdr:colOff>
      <xdr:row>73</xdr:row>
      <xdr:rowOff>252413</xdr:rowOff>
    </xdr:from>
    <xdr:to>
      <xdr:col>2</xdr:col>
      <xdr:colOff>1219103</xdr:colOff>
      <xdr:row>73</xdr:row>
      <xdr:rowOff>559332</xdr:rowOff>
    </xdr:to>
    <xdr:pic>
      <xdr:nvPicPr>
        <xdr:cNvPr id="93" name="Рисунок 7" descr="image002">
          <a:extLst>
            <a:ext uri="{FF2B5EF4-FFF2-40B4-BE49-F238E27FC236}">
              <a16:creationId xmlns:a16="http://schemas.microsoft.com/office/drawing/2014/main" xmlns="" id="{00000000-0008-0000-0C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100137" y="58354913"/>
          <a:ext cx="1185766" cy="30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733426</xdr:colOff>
      <xdr:row>8</xdr:row>
      <xdr:rowOff>180974</xdr:rowOff>
    </xdr:from>
    <xdr:to>
      <xdr:col>3</xdr:col>
      <xdr:colOff>1104166</xdr:colOff>
      <xdr:row>8</xdr:row>
      <xdr:rowOff>1117547</xdr:rowOff>
    </xdr:to>
    <xdr:pic>
      <xdr:nvPicPr>
        <xdr:cNvPr id="8365" name="Рисунок 1" descr="image001">
          <a:extLst>
            <a:ext uri="{FF2B5EF4-FFF2-40B4-BE49-F238E27FC236}">
              <a16:creationId xmlns:a16="http://schemas.microsoft.com/office/drawing/2014/main" xmlns="" id="{00000000-0008-0000-0C00-0000A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009776" y="4905374"/>
          <a:ext cx="1608990" cy="936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1352551</xdr:colOff>
      <xdr:row>8</xdr:row>
      <xdr:rowOff>142874</xdr:rowOff>
    </xdr:from>
    <xdr:ext cx="1638299" cy="1171576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C00-000055000000}"/>
            </a:ext>
          </a:extLst>
        </xdr:cNvPr>
        <xdr:cNvSpPr txBox="1"/>
      </xdr:nvSpPr>
      <xdr:spPr>
        <a:xfrm>
          <a:off x="3867151" y="4867274"/>
          <a:ext cx="1638299" cy="1171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Экран-фронталь стола  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ru-RU" sz="1100"/>
            <a:t>и </a:t>
          </a:r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AKS161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- </a:t>
          </a:r>
          <a:r>
            <a:rPr lang="ru-RU" sz="1100"/>
            <a:t>кабель-канал</a:t>
          </a:r>
          <a:r>
            <a:rPr lang="ru-RU" sz="1100" baseline="0"/>
            <a:t> с 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креплением   </a:t>
          </a:r>
          <a:r>
            <a:rPr lang="ru-RU" sz="1100"/>
            <a:t> </a:t>
          </a:r>
        </a:p>
        <a:p>
          <a:r>
            <a:rPr lang="ru-RU" sz="1100"/>
            <a:t>для одиночного стола</a:t>
          </a:r>
        </a:p>
        <a:p>
          <a:r>
            <a:rPr lang="ru-RU" sz="1100"/>
            <a:t>(для экранов  из ткани или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ЛДСП</a:t>
          </a:r>
          <a:r>
            <a:rPr lang="ru-RU" sz="1100"/>
            <a:t>)</a:t>
          </a:r>
        </a:p>
      </xdr:txBody>
    </xdr:sp>
    <xdr:clientData/>
  </xdr:oneCellAnchor>
  <xdr:twoCellAnchor editAs="oneCell">
    <xdr:from>
      <xdr:col>4</xdr:col>
      <xdr:colOff>1162050</xdr:colOff>
      <xdr:row>8</xdr:row>
      <xdr:rowOff>277259</xdr:rowOff>
    </xdr:from>
    <xdr:to>
      <xdr:col>5</xdr:col>
      <xdr:colOff>857249</xdr:colOff>
      <xdr:row>8</xdr:row>
      <xdr:rowOff>1015446</xdr:rowOff>
    </xdr:to>
    <xdr:pic>
      <xdr:nvPicPr>
        <xdr:cNvPr id="86" name="Picture 10381">
          <a:extLst>
            <a:ext uri="{FF2B5EF4-FFF2-40B4-BE49-F238E27FC236}">
              <a16:creationId xmlns:a16="http://schemas.microsoft.com/office/drawing/2014/main" xmlns="" id="{00000000-0008-0000-0C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76875" y="5001659"/>
          <a:ext cx="1104899" cy="7381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</xdr:colOff>
      <xdr:row>72</xdr:row>
      <xdr:rowOff>219076</xdr:rowOff>
    </xdr:from>
    <xdr:to>
      <xdr:col>2</xdr:col>
      <xdr:colOff>1157191</xdr:colOff>
      <xdr:row>72</xdr:row>
      <xdr:rowOff>506272</xdr:rowOff>
    </xdr:to>
    <xdr:pic>
      <xdr:nvPicPr>
        <xdr:cNvPr id="111" name="Рисунок 7" descr="image002">
          <a:extLst>
            <a:ext uri="{FF2B5EF4-FFF2-40B4-BE49-F238E27FC236}">
              <a16:creationId xmlns:a16="http://schemas.microsoft.com/office/drawing/2014/main" xmlns="" id="{00000000-0008-0000-0C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400300" y="57283351"/>
          <a:ext cx="1109566" cy="287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80</xdr:row>
      <xdr:rowOff>76200</xdr:rowOff>
    </xdr:from>
    <xdr:to>
      <xdr:col>2</xdr:col>
      <xdr:colOff>1114425</xdr:colOff>
      <xdr:row>80</xdr:row>
      <xdr:rowOff>718038</xdr:rowOff>
    </xdr:to>
    <xdr:pic>
      <xdr:nvPicPr>
        <xdr:cNvPr id="129" name="Рисунок 128" descr="2023-10-12_15-36-24.png">
          <a:extLst>
            <a:ext uri="{FF2B5EF4-FFF2-40B4-BE49-F238E27FC236}">
              <a16:creationId xmlns:a16="http://schemas.microsoft.com/office/drawing/2014/main" xmlns="" id="{00000000-0008-0000-0C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428875" y="51244500"/>
          <a:ext cx="990600" cy="64183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49</xdr:row>
      <xdr:rowOff>228600</xdr:rowOff>
    </xdr:from>
    <xdr:to>
      <xdr:col>5</xdr:col>
      <xdr:colOff>990600</xdr:colOff>
      <xdr:row>49</xdr:row>
      <xdr:rowOff>918063</xdr:rowOff>
    </xdr:to>
    <xdr:pic>
      <xdr:nvPicPr>
        <xdr:cNvPr id="130" name="Рисунок 129" descr="2023-10-12_15-36-24.png">
          <a:extLst>
            <a:ext uri="{FF2B5EF4-FFF2-40B4-BE49-F238E27FC236}">
              <a16:creationId xmlns:a16="http://schemas.microsoft.com/office/drawing/2014/main" xmlns="" id="{00000000-0008-0000-0C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277100" y="34594800"/>
          <a:ext cx="990600" cy="689463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35</xdr:row>
      <xdr:rowOff>314324</xdr:rowOff>
    </xdr:from>
    <xdr:to>
      <xdr:col>6</xdr:col>
      <xdr:colOff>971550</xdr:colOff>
      <xdr:row>35</xdr:row>
      <xdr:rowOff>1066799</xdr:rowOff>
    </xdr:to>
    <xdr:pic>
      <xdr:nvPicPr>
        <xdr:cNvPr id="131" name="Рисунок 130" descr="2023-10-12_15-36-24.png">
          <a:extLst>
            <a:ext uri="{FF2B5EF4-FFF2-40B4-BE49-F238E27FC236}">
              <a16:creationId xmlns:a16="http://schemas.microsoft.com/office/drawing/2014/main" xmlns="" id="{00000000-0008-0000-0C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82050" y="25250774"/>
          <a:ext cx="923925" cy="752475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17</xdr:row>
      <xdr:rowOff>38100</xdr:rowOff>
    </xdr:from>
    <xdr:to>
      <xdr:col>5</xdr:col>
      <xdr:colOff>952500</xdr:colOff>
      <xdr:row>17</xdr:row>
      <xdr:rowOff>776287</xdr:rowOff>
    </xdr:to>
    <xdr:pic>
      <xdr:nvPicPr>
        <xdr:cNvPr id="132" name="Picture 10381">
          <a:extLst>
            <a:ext uri="{FF2B5EF4-FFF2-40B4-BE49-F238E27FC236}">
              <a16:creationId xmlns:a16="http://schemas.microsoft.com/office/drawing/2014/main" xmlns="" id="{00000000-0008-0000-0C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81650" y="10772775"/>
          <a:ext cx="1095375" cy="7381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66676</xdr:colOff>
      <xdr:row>11</xdr:row>
      <xdr:rowOff>257175</xdr:rowOff>
    </xdr:from>
    <xdr:to>
      <xdr:col>2</xdr:col>
      <xdr:colOff>1171576</xdr:colOff>
      <xdr:row>12</xdr:row>
      <xdr:rowOff>436100</xdr:rowOff>
    </xdr:to>
    <xdr:pic>
      <xdr:nvPicPr>
        <xdr:cNvPr id="133" name="Рисунок 132" descr="280-0000.jpg">
          <a:extLst>
            <a:ext uri="{FF2B5EF4-FFF2-40B4-BE49-F238E27FC236}">
              <a16:creationId xmlns:a16="http://schemas.microsoft.com/office/drawing/2014/main" xmlns="" id="{00000000-0008-0000-0C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2371726" y="7038975"/>
          <a:ext cx="1104900" cy="97902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14</xdr:row>
      <xdr:rowOff>9525</xdr:rowOff>
    </xdr:from>
    <xdr:to>
      <xdr:col>2</xdr:col>
      <xdr:colOff>1162050</xdr:colOff>
      <xdr:row>15</xdr:row>
      <xdr:rowOff>36050</xdr:rowOff>
    </xdr:to>
    <xdr:pic>
      <xdr:nvPicPr>
        <xdr:cNvPr id="134" name="Рисунок 133" descr="280-0000.jpg">
          <a:extLst>
            <a:ext uri="{FF2B5EF4-FFF2-40B4-BE49-F238E27FC236}">
              <a16:creationId xmlns:a16="http://schemas.microsoft.com/office/drawing/2014/main" xmlns="" id="{00000000-0008-0000-0C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2314575" y="8724900"/>
          <a:ext cx="1104900" cy="826625"/>
        </a:xfrm>
        <a:prstGeom prst="rect">
          <a:avLst/>
        </a:prstGeom>
      </xdr:spPr>
    </xdr:pic>
    <xdr:clientData/>
  </xdr:twoCellAnchor>
  <xdr:oneCellAnchor>
    <xdr:from>
      <xdr:col>6</xdr:col>
      <xdr:colOff>209550</xdr:colOff>
      <xdr:row>8</xdr:row>
      <xdr:rowOff>952500</xdr:rowOff>
    </xdr:from>
    <xdr:ext cx="618887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xmlns="" id="{00000000-0008-0000-0C00-000087000000}"/>
            </a:ext>
          </a:extLst>
        </xdr:cNvPr>
        <xdr:cNvSpPr txBox="1"/>
      </xdr:nvSpPr>
      <xdr:spPr>
        <a:xfrm>
          <a:off x="5934075" y="5676900"/>
          <a:ext cx="6188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AKS161</a:t>
          </a:r>
          <a:endParaRPr lang="ru-RU" sz="1100"/>
        </a:p>
      </xdr:txBody>
    </xdr:sp>
    <xdr:clientData/>
  </xdr:oneCellAnchor>
  <xdr:oneCellAnchor>
    <xdr:from>
      <xdr:col>6</xdr:col>
      <xdr:colOff>219075</xdr:colOff>
      <xdr:row>17</xdr:row>
      <xdr:rowOff>276225</xdr:rowOff>
    </xdr:from>
    <xdr:ext cx="618887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00000000-0008-0000-0C00-000088000000}"/>
            </a:ext>
          </a:extLst>
        </xdr:cNvPr>
        <xdr:cNvSpPr txBox="1"/>
      </xdr:nvSpPr>
      <xdr:spPr>
        <a:xfrm>
          <a:off x="6991350" y="11010900"/>
          <a:ext cx="6188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AKS161</a:t>
          </a:r>
          <a:endParaRPr lang="ru-RU" sz="1100"/>
        </a:p>
      </xdr:txBody>
    </xdr:sp>
    <xdr:clientData/>
  </xdr:oneCellAnchor>
  <xdr:twoCellAnchor editAs="oneCell">
    <xdr:from>
      <xdr:col>2</xdr:col>
      <xdr:colOff>114300</xdr:colOff>
      <xdr:row>20</xdr:row>
      <xdr:rowOff>297143</xdr:rowOff>
    </xdr:from>
    <xdr:to>
      <xdr:col>2</xdr:col>
      <xdr:colOff>1133475</xdr:colOff>
      <xdr:row>21</xdr:row>
      <xdr:rowOff>476250</xdr:rowOff>
    </xdr:to>
    <xdr:pic>
      <xdr:nvPicPr>
        <xdr:cNvPr id="137" name="Рисунок 136" descr="280-0001.jpg">
          <a:extLst>
            <a:ext uri="{FF2B5EF4-FFF2-40B4-BE49-F238E27FC236}">
              <a16:creationId xmlns:a16="http://schemas.microsoft.com/office/drawing/2014/main" xmlns="" id="{00000000-0008-0000-0C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/>
        <a:srcRect/>
        <a:stretch>
          <a:fillRect/>
        </a:stretch>
      </xdr:blipFill>
      <xdr:spPr>
        <a:xfrm>
          <a:off x="2419350" y="13708343"/>
          <a:ext cx="1019175" cy="979207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22</xdr:row>
      <xdr:rowOff>744819</xdr:rowOff>
    </xdr:from>
    <xdr:to>
      <xdr:col>2</xdr:col>
      <xdr:colOff>1123950</xdr:colOff>
      <xdr:row>24</xdr:row>
      <xdr:rowOff>1</xdr:rowOff>
    </xdr:to>
    <xdr:pic>
      <xdr:nvPicPr>
        <xdr:cNvPr id="138" name="Рисунок 137" descr="280-0001.jpg">
          <a:extLst>
            <a:ext uri="{FF2B5EF4-FFF2-40B4-BE49-F238E27FC236}">
              <a16:creationId xmlns:a16="http://schemas.microsoft.com/office/drawing/2014/main" xmlns="" id="{00000000-0008-0000-0C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/>
        <a:srcRect/>
        <a:stretch>
          <a:fillRect/>
        </a:stretch>
      </xdr:blipFill>
      <xdr:spPr>
        <a:xfrm>
          <a:off x="2409825" y="15756219"/>
          <a:ext cx="1019175" cy="855382"/>
        </a:xfrm>
        <a:prstGeom prst="rect">
          <a:avLst/>
        </a:prstGeom>
      </xdr:spPr>
    </xdr:pic>
    <xdr:clientData/>
  </xdr:twoCellAnchor>
  <xdr:twoCellAnchor editAs="oneCell">
    <xdr:from>
      <xdr:col>3</xdr:col>
      <xdr:colOff>1504950</xdr:colOff>
      <xdr:row>35</xdr:row>
      <xdr:rowOff>76200</xdr:rowOff>
    </xdr:from>
    <xdr:to>
      <xdr:col>4</xdr:col>
      <xdr:colOff>1158457</xdr:colOff>
      <xdr:row>35</xdr:row>
      <xdr:rowOff>1333500</xdr:rowOff>
    </xdr:to>
    <xdr:pic>
      <xdr:nvPicPr>
        <xdr:cNvPr id="139" name="Рисунок 138" descr="280-0004.jpg">
          <a:extLst>
            <a:ext uri="{FF2B5EF4-FFF2-40B4-BE49-F238E27FC236}">
              <a16:creationId xmlns:a16="http://schemas.microsoft.com/office/drawing/2014/main" xmlns="" id="{00000000-0008-0000-0C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6933" t="12814" r="15863" b="9689"/>
        <a:stretch>
          <a:fillRect/>
        </a:stretch>
      </xdr:blipFill>
      <xdr:spPr>
        <a:xfrm>
          <a:off x="5048250" y="23564850"/>
          <a:ext cx="1453732" cy="12573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38</xdr:row>
      <xdr:rowOff>485775</xdr:rowOff>
    </xdr:from>
    <xdr:to>
      <xdr:col>2</xdr:col>
      <xdr:colOff>1173940</xdr:colOff>
      <xdr:row>40</xdr:row>
      <xdr:rowOff>85725</xdr:rowOff>
    </xdr:to>
    <xdr:pic>
      <xdr:nvPicPr>
        <xdr:cNvPr id="140" name="Рисунок 139" descr="280-0004.jpg">
          <a:extLst>
            <a:ext uri="{FF2B5EF4-FFF2-40B4-BE49-F238E27FC236}">
              <a16:creationId xmlns:a16="http://schemas.microsoft.com/office/drawing/2014/main" xmlns="" id="{00000000-0008-0000-0C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6933" t="12814" r="15863" b="9689"/>
        <a:stretch>
          <a:fillRect/>
        </a:stretch>
      </xdr:blipFill>
      <xdr:spPr>
        <a:xfrm>
          <a:off x="2333625" y="26060400"/>
          <a:ext cx="1145365" cy="9906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1104900</xdr:colOff>
      <xdr:row>42</xdr:row>
      <xdr:rowOff>123825</xdr:rowOff>
    </xdr:from>
    <xdr:to>
      <xdr:col>5</xdr:col>
      <xdr:colOff>923925</xdr:colOff>
      <xdr:row>42</xdr:row>
      <xdr:rowOff>958102</xdr:rowOff>
    </xdr:to>
    <xdr:pic>
      <xdr:nvPicPr>
        <xdr:cNvPr id="141" name="Рисунок 140" descr="2023-10-12_16-08-08.png">
          <a:extLst>
            <a:ext uri="{FF2B5EF4-FFF2-40B4-BE49-F238E27FC236}">
              <a16:creationId xmlns:a16="http://schemas.microsoft.com/office/drawing/2014/main" xmlns="" id="{00000000-0008-0000-0C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6972300" y="29527500"/>
          <a:ext cx="1228725" cy="834277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44</xdr:row>
      <xdr:rowOff>314325</xdr:rowOff>
    </xdr:from>
    <xdr:to>
      <xdr:col>2</xdr:col>
      <xdr:colOff>1173307</xdr:colOff>
      <xdr:row>45</xdr:row>
      <xdr:rowOff>571500</xdr:rowOff>
    </xdr:to>
    <xdr:pic>
      <xdr:nvPicPr>
        <xdr:cNvPr id="142" name="Рисунок 141" descr="280-0005.jpg">
          <a:extLst>
            <a:ext uri="{FF2B5EF4-FFF2-40B4-BE49-F238E27FC236}">
              <a16:creationId xmlns:a16="http://schemas.microsoft.com/office/drawing/2014/main" xmlns="" id="{00000000-0008-0000-0C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2352675" y="29718000"/>
          <a:ext cx="1125682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46</xdr:row>
      <xdr:rowOff>514350</xdr:rowOff>
    </xdr:from>
    <xdr:to>
      <xdr:col>2</xdr:col>
      <xdr:colOff>1201882</xdr:colOff>
      <xdr:row>48</xdr:row>
      <xdr:rowOff>76200</xdr:rowOff>
    </xdr:to>
    <xdr:pic>
      <xdr:nvPicPr>
        <xdr:cNvPr id="143" name="Рисунок 142" descr="280-0005.jpg">
          <a:extLst>
            <a:ext uri="{FF2B5EF4-FFF2-40B4-BE49-F238E27FC236}">
              <a16:creationId xmlns:a16="http://schemas.microsoft.com/office/drawing/2014/main" xmlns="" id="{00000000-0008-0000-0C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2381250" y="31308675"/>
          <a:ext cx="1125682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42</xdr:row>
      <xdr:rowOff>57150</xdr:rowOff>
    </xdr:from>
    <xdr:to>
      <xdr:col>4</xdr:col>
      <xdr:colOff>820882</xdr:colOff>
      <xdr:row>42</xdr:row>
      <xdr:rowOff>1009650</xdr:rowOff>
    </xdr:to>
    <xdr:pic>
      <xdr:nvPicPr>
        <xdr:cNvPr id="144" name="Рисунок 143" descr="280-0005.jpg">
          <a:extLst>
            <a:ext uri="{FF2B5EF4-FFF2-40B4-BE49-F238E27FC236}">
              <a16:creationId xmlns:a16="http://schemas.microsoft.com/office/drawing/2014/main" xmlns="" id="{00000000-0008-0000-0C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5038725" y="28413075"/>
          <a:ext cx="1125682" cy="952500"/>
        </a:xfrm>
        <a:prstGeom prst="rect">
          <a:avLst/>
        </a:prstGeom>
      </xdr:spPr>
    </xdr:pic>
    <xdr:clientData/>
  </xdr:twoCellAnchor>
  <xdr:twoCellAnchor>
    <xdr:from>
      <xdr:col>6</xdr:col>
      <xdr:colOff>123825</xdr:colOff>
      <xdr:row>25</xdr:row>
      <xdr:rowOff>113594</xdr:rowOff>
    </xdr:from>
    <xdr:to>
      <xdr:col>6</xdr:col>
      <xdr:colOff>973492</xdr:colOff>
      <xdr:row>25</xdr:row>
      <xdr:rowOff>923925</xdr:rowOff>
    </xdr:to>
    <xdr:pic>
      <xdr:nvPicPr>
        <xdr:cNvPr id="8285" name="Picture 93" descr="image002">
          <a:extLst>
            <a:ext uri="{FF2B5EF4-FFF2-40B4-BE49-F238E27FC236}">
              <a16:creationId xmlns:a16="http://schemas.microsoft.com/office/drawing/2014/main" xmlns="" id="{00000000-0008-0000-0C00-00005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lum bright="-10000" contrast="10000"/>
        </a:blip>
        <a:srcRect l="8098" t="4499" r="10546" b="11247"/>
        <a:stretch>
          <a:fillRect/>
        </a:stretch>
      </xdr:blipFill>
      <xdr:spPr bwMode="auto">
        <a:xfrm>
          <a:off x="6877050" y="17525294"/>
          <a:ext cx="849667" cy="810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123825</xdr:colOff>
      <xdr:row>30</xdr:row>
      <xdr:rowOff>142875</xdr:rowOff>
    </xdr:from>
    <xdr:to>
      <xdr:col>6</xdr:col>
      <xdr:colOff>973492</xdr:colOff>
      <xdr:row>30</xdr:row>
      <xdr:rowOff>953206</xdr:rowOff>
    </xdr:to>
    <xdr:pic>
      <xdr:nvPicPr>
        <xdr:cNvPr id="150" name="Picture 93" descr="image002">
          <a:extLst>
            <a:ext uri="{FF2B5EF4-FFF2-40B4-BE49-F238E27FC236}">
              <a16:creationId xmlns:a16="http://schemas.microsoft.com/office/drawing/2014/main" xmlns="" id="{00000000-0008-0000-0C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lum bright="-10000" contrast="10000"/>
        </a:blip>
        <a:srcRect l="8098" t="4499" r="10546" b="11247"/>
        <a:stretch>
          <a:fillRect/>
        </a:stretch>
      </xdr:blipFill>
      <xdr:spPr bwMode="auto">
        <a:xfrm>
          <a:off x="6877050" y="20983575"/>
          <a:ext cx="849667" cy="810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49</xdr:row>
      <xdr:rowOff>58886</xdr:rowOff>
    </xdr:from>
    <xdr:to>
      <xdr:col>4</xdr:col>
      <xdr:colOff>1333500</xdr:colOff>
      <xdr:row>49</xdr:row>
      <xdr:rowOff>942975</xdr:rowOff>
    </xdr:to>
    <xdr:pic>
      <xdr:nvPicPr>
        <xdr:cNvPr id="151" name="Рисунок 150" descr="280-0006 (2).jpg">
          <a:extLst>
            <a:ext uri="{FF2B5EF4-FFF2-40B4-BE49-F238E27FC236}">
              <a16:creationId xmlns:a16="http://schemas.microsoft.com/office/drawing/2014/main" xmlns="" id="{00000000-0008-0000-0C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/>
        <a:srcRect/>
        <a:stretch>
          <a:fillRect/>
        </a:stretch>
      </xdr:blipFill>
      <xdr:spPr>
        <a:xfrm>
          <a:off x="5867400" y="34425086"/>
          <a:ext cx="1333500" cy="884089"/>
        </a:xfrm>
        <a:prstGeom prst="rect">
          <a:avLst/>
        </a:prstGeom>
      </xdr:spPr>
    </xdr:pic>
    <xdr:clientData/>
  </xdr:twoCellAnchor>
  <xdr:twoCellAnchor>
    <xdr:from>
      <xdr:col>3</xdr:col>
      <xdr:colOff>1438275</xdr:colOff>
      <xdr:row>30</xdr:row>
      <xdr:rowOff>66675</xdr:rowOff>
    </xdr:from>
    <xdr:to>
      <xdr:col>4</xdr:col>
      <xdr:colOff>1190625</xdr:colOff>
      <xdr:row>30</xdr:row>
      <xdr:rowOff>1066800</xdr:rowOff>
    </xdr:to>
    <xdr:pic>
      <xdr:nvPicPr>
        <xdr:cNvPr id="8286" name="Picture 94" descr="image002">
          <a:extLst>
            <a:ext uri="{FF2B5EF4-FFF2-40B4-BE49-F238E27FC236}">
              <a16:creationId xmlns:a16="http://schemas.microsoft.com/office/drawing/2014/main" xmlns="" id="{00000000-0008-0000-0C00-00005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 t="4040" b="5455"/>
        <a:stretch>
          <a:fillRect/>
        </a:stretch>
      </xdr:blipFill>
      <xdr:spPr bwMode="auto">
        <a:xfrm>
          <a:off x="4981575" y="20907375"/>
          <a:ext cx="15525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51</xdr:row>
      <xdr:rowOff>361949</xdr:rowOff>
    </xdr:from>
    <xdr:to>
      <xdr:col>2</xdr:col>
      <xdr:colOff>1170464</xdr:colOff>
      <xdr:row>52</xdr:row>
      <xdr:rowOff>407838</xdr:rowOff>
    </xdr:to>
    <xdr:pic>
      <xdr:nvPicPr>
        <xdr:cNvPr id="152" name="Рисунок 151" descr="280-0006 (2).jpg">
          <a:extLst>
            <a:ext uri="{FF2B5EF4-FFF2-40B4-BE49-F238E27FC236}">
              <a16:creationId xmlns:a16="http://schemas.microsoft.com/office/drawing/2014/main" xmlns="" id="{00000000-0008-0000-0C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/>
        <a:srcRect/>
        <a:stretch>
          <a:fillRect/>
        </a:stretch>
      </xdr:blipFill>
      <xdr:spPr>
        <a:xfrm>
          <a:off x="2343150" y="36147374"/>
          <a:ext cx="1132364" cy="75073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53</xdr:row>
      <xdr:rowOff>552450</xdr:rowOff>
    </xdr:from>
    <xdr:to>
      <xdr:col>2</xdr:col>
      <xdr:colOff>1227614</xdr:colOff>
      <xdr:row>54</xdr:row>
      <xdr:rowOff>607864</xdr:rowOff>
    </xdr:to>
    <xdr:pic>
      <xdr:nvPicPr>
        <xdr:cNvPr id="153" name="Рисунок 152" descr="280-0006 (2).jpg">
          <a:extLst>
            <a:ext uri="{FF2B5EF4-FFF2-40B4-BE49-F238E27FC236}">
              <a16:creationId xmlns:a16="http://schemas.microsoft.com/office/drawing/2014/main" xmlns="" id="{00000000-0008-0000-0C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/>
        <a:srcRect/>
        <a:stretch>
          <a:fillRect/>
        </a:stretch>
      </xdr:blipFill>
      <xdr:spPr>
        <a:xfrm>
          <a:off x="2400300" y="37738050"/>
          <a:ext cx="1132364" cy="750739"/>
        </a:xfrm>
        <a:prstGeom prst="rect">
          <a:avLst/>
        </a:prstGeom>
      </xdr:spPr>
    </xdr:pic>
    <xdr:clientData/>
  </xdr:twoCellAnchor>
  <xdr:twoCellAnchor editAs="oneCell">
    <xdr:from>
      <xdr:col>4</xdr:col>
      <xdr:colOff>1209675</xdr:colOff>
      <xdr:row>56</xdr:row>
      <xdr:rowOff>95250</xdr:rowOff>
    </xdr:from>
    <xdr:to>
      <xdr:col>5</xdr:col>
      <xdr:colOff>1028700</xdr:colOff>
      <xdr:row>56</xdr:row>
      <xdr:rowOff>929527</xdr:rowOff>
    </xdr:to>
    <xdr:pic>
      <xdr:nvPicPr>
        <xdr:cNvPr id="154" name="Рисунок 153" descr="2023-10-12_16-08-08.png">
          <a:extLst>
            <a:ext uri="{FF2B5EF4-FFF2-40B4-BE49-F238E27FC236}">
              <a16:creationId xmlns:a16="http://schemas.microsoft.com/office/drawing/2014/main" xmlns="" id="{00000000-0008-0000-0C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077075" y="39366825"/>
          <a:ext cx="1228725" cy="834277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58</xdr:row>
      <xdr:rowOff>485774</xdr:rowOff>
    </xdr:from>
    <xdr:to>
      <xdr:col>2</xdr:col>
      <xdr:colOff>1133390</xdr:colOff>
      <xdr:row>59</xdr:row>
      <xdr:rowOff>476249</xdr:rowOff>
    </xdr:to>
    <xdr:pic>
      <xdr:nvPicPr>
        <xdr:cNvPr id="155" name="Рисунок 154" descr="280-0007.jpg">
          <a:extLst>
            <a:ext uri="{FF2B5EF4-FFF2-40B4-BE49-F238E27FC236}">
              <a16:creationId xmlns:a16="http://schemas.microsoft.com/office/drawing/2014/main" xmlns="" id="{00000000-0008-0000-0C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/>
        <a:srcRect/>
        <a:stretch>
          <a:fillRect/>
        </a:stretch>
      </xdr:blipFill>
      <xdr:spPr>
        <a:xfrm>
          <a:off x="2390775" y="40852724"/>
          <a:ext cx="1047665" cy="92392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60</xdr:row>
      <xdr:rowOff>666749</xdr:rowOff>
    </xdr:from>
    <xdr:to>
      <xdr:col>2</xdr:col>
      <xdr:colOff>1152440</xdr:colOff>
      <xdr:row>61</xdr:row>
      <xdr:rowOff>657224</xdr:rowOff>
    </xdr:to>
    <xdr:pic>
      <xdr:nvPicPr>
        <xdr:cNvPr id="156" name="Рисунок 155" descr="280-0007.jpg">
          <a:extLst>
            <a:ext uri="{FF2B5EF4-FFF2-40B4-BE49-F238E27FC236}">
              <a16:creationId xmlns:a16="http://schemas.microsoft.com/office/drawing/2014/main" xmlns="" id="{00000000-0008-0000-0C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/>
        <a:srcRect/>
        <a:stretch>
          <a:fillRect/>
        </a:stretch>
      </xdr:blipFill>
      <xdr:spPr>
        <a:xfrm>
          <a:off x="2409825" y="42900599"/>
          <a:ext cx="1047665" cy="923925"/>
        </a:xfrm>
        <a:prstGeom prst="rect">
          <a:avLst/>
        </a:prstGeom>
      </xdr:spPr>
    </xdr:pic>
    <xdr:clientData/>
  </xdr:twoCellAnchor>
  <xdr:twoCellAnchor editAs="oneCell">
    <xdr:from>
      <xdr:col>3</xdr:col>
      <xdr:colOff>1685925</xdr:colOff>
      <xdr:row>63</xdr:row>
      <xdr:rowOff>76200</xdr:rowOff>
    </xdr:from>
    <xdr:to>
      <xdr:col>4</xdr:col>
      <xdr:colOff>1390650</xdr:colOff>
      <xdr:row>63</xdr:row>
      <xdr:rowOff>975383</xdr:rowOff>
    </xdr:to>
    <xdr:pic>
      <xdr:nvPicPr>
        <xdr:cNvPr id="157" name="Рисунок 156" descr="280-0008.jpg">
          <a:extLst>
            <a:ext uri="{FF2B5EF4-FFF2-40B4-BE49-F238E27FC236}">
              <a16:creationId xmlns:a16="http://schemas.microsoft.com/office/drawing/2014/main" xmlns="" id="{00000000-0008-0000-0C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5229225" y="45291375"/>
          <a:ext cx="1504950" cy="899183"/>
        </a:xfrm>
        <a:prstGeom prst="rect">
          <a:avLst/>
        </a:prstGeom>
      </xdr:spPr>
    </xdr:pic>
    <xdr:clientData/>
  </xdr:twoCellAnchor>
  <xdr:twoCellAnchor>
    <xdr:from>
      <xdr:col>6</xdr:col>
      <xdr:colOff>133350</xdr:colOff>
      <xdr:row>63</xdr:row>
      <xdr:rowOff>104775</xdr:rowOff>
    </xdr:from>
    <xdr:to>
      <xdr:col>6</xdr:col>
      <xdr:colOff>992555</xdr:colOff>
      <xdr:row>63</xdr:row>
      <xdr:rowOff>923925</xdr:rowOff>
    </xdr:to>
    <xdr:pic>
      <xdr:nvPicPr>
        <xdr:cNvPr id="158" name="Рисунок 1" descr="image001">
          <a:extLst>
            <a:ext uri="{FF2B5EF4-FFF2-40B4-BE49-F238E27FC236}">
              <a16:creationId xmlns:a16="http://schemas.microsoft.com/office/drawing/2014/main" xmlns="" id="{00000000-0008-0000-0C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8002" t="5813" r="5344" b="7565"/>
        <a:stretch>
          <a:fillRect/>
        </a:stretch>
      </xdr:blipFill>
      <xdr:spPr bwMode="auto">
        <a:xfrm>
          <a:off x="6886575" y="45319950"/>
          <a:ext cx="85920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72488</xdr:colOff>
      <xdr:row>65</xdr:row>
      <xdr:rowOff>457200</xdr:rowOff>
    </xdr:from>
    <xdr:to>
      <xdr:col>2</xdr:col>
      <xdr:colOff>1172477</xdr:colOff>
      <xdr:row>66</xdr:row>
      <xdr:rowOff>304800</xdr:rowOff>
    </xdr:to>
    <xdr:pic>
      <xdr:nvPicPr>
        <xdr:cNvPr id="159" name="Рисунок 158" descr="280-0008.jpg">
          <a:extLst>
            <a:ext uri="{FF2B5EF4-FFF2-40B4-BE49-F238E27FC236}">
              <a16:creationId xmlns:a16="http://schemas.microsoft.com/office/drawing/2014/main" xmlns="" id="{00000000-0008-0000-0C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2377538" y="47129700"/>
          <a:ext cx="1099989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67</xdr:row>
      <xdr:rowOff>628650</xdr:rowOff>
    </xdr:from>
    <xdr:to>
      <xdr:col>2</xdr:col>
      <xdr:colOff>1185714</xdr:colOff>
      <xdr:row>68</xdr:row>
      <xdr:rowOff>628650</xdr:rowOff>
    </xdr:to>
    <xdr:pic>
      <xdr:nvPicPr>
        <xdr:cNvPr id="160" name="Рисунок 159" descr="280-0008.jpg">
          <a:extLst>
            <a:ext uri="{FF2B5EF4-FFF2-40B4-BE49-F238E27FC236}">
              <a16:creationId xmlns:a16="http://schemas.microsoft.com/office/drawing/2014/main" xmlns="" id="{00000000-0008-0000-0C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2390775" y="48768000"/>
          <a:ext cx="1099989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79</xdr:row>
      <xdr:rowOff>38100</xdr:rowOff>
    </xdr:from>
    <xdr:to>
      <xdr:col>2</xdr:col>
      <xdr:colOff>1133475</xdr:colOff>
      <xdr:row>79</xdr:row>
      <xdr:rowOff>691294</xdr:rowOff>
    </xdr:to>
    <xdr:pic>
      <xdr:nvPicPr>
        <xdr:cNvPr id="161" name="Рисунок 160" descr="2023-10-12_16-08-08.png">
          <a:extLst>
            <a:ext uri="{FF2B5EF4-FFF2-40B4-BE49-F238E27FC236}">
              <a16:creationId xmlns:a16="http://schemas.microsoft.com/office/drawing/2014/main" xmlns="" id="{00000000-0008-0000-0C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76500" y="53949600"/>
          <a:ext cx="962025" cy="653194"/>
        </a:xfrm>
        <a:prstGeom prst="rect">
          <a:avLst/>
        </a:prstGeom>
      </xdr:spPr>
    </xdr:pic>
    <xdr:clientData/>
  </xdr:twoCellAnchor>
  <xdr:twoCellAnchor>
    <xdr:from>
      <xdr:col>2</xdr:col>
      <xdr:colOff>200025</xdr:colOff>
      <xdr:row>81</xdr:row>
      <xdr:rowOff>95250</xdr:rowOff>
    </xdr:from>
    <xdr:to>
      <xdr:col>2</xdr:col>
      <xdr:colOff>1049692</xdr:colOff>
      <xdr:row>81</xdr:row>
      <xdr:rowOff>905581</xdr:rowOff>
    </xdr:to>
    <xdr:pic>
      <xdr:nvPicPr>
        <xdr:cNvPr id="162" name="Picture 93" descr="image002">
          <a:extLst>
            <a:ext uri="{FF2B5EF4-FFF2-40B4-BE49-F238E27FC236}">
              <a16:creationId xmlns:a16="http://schemas.microsoft.com/office/drawing/2014/main" xmlns="" id="{00000000-0008-0000-0C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lum bright="-10000" contrast="10000"/>
        </a:blip>
        <a:srcRect l="8098" t="4499" r="10546" b="11247"/>
        <a:stretch>
          <a:fillRect/>
        </a:stretch>
      </xdr:blipFill>
      <xdr:spPr bwMode="auto">
        <a:xfrm>
          <a:off x="2505075" y="55568850"/>
          <a:ext cx="849667" cy="810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1343025</xdr:colOff>
      <xdr:row>56</xdr:row>
      <xdr:rowOff>57150</xdr:rowOff>
    </xdr:from>
    <xdr:to>
      <xdr:col>4</xdr:col>
      <xdr:colOff>952500</xdr:colOff>
      <xdr:row>56</xdr:row>
      <xdr:rowOff>981075</xdr:rowOff>
    </xdr:to>
    <xdr:pic>
      <xdr:nvPicPr>
        <xdr:cNvPr id="163" name="Рисунок 162" descr="280-0007.jpg">
          <a:extLst>
            <a:ext uri="{FF2B5EF4-FFF2-40B4-BE49-F238E27FC236}">
              <a16:creationId xmlns:a16="http://schemas.microsoft.com/office/drawing/2014/main" xmlns="" id="{00000000-0008-0000-0C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/>
        <a:srcRect/>
        <a:stretch>
          <a:fillRect/>
        </a:stretch>
      </xdr:blipFill>
      <xdr:spPr>
        <a:xfrm>
          <a:off x="3857625" y="39328725"/>
          <a:ext cx="1409700" cy="923925"/>
        </a:xfrm>
        <a:prstGeom prst="rect">
          <a:avLst/>
        </a:prstGeom>
      </xdr:spPr>
    </xdr:pic>
    <xdr:clientData/>
  </xdr:twoCellAnchor>
  <xdr:twoCellAnchor>
    <xdr:from>
      <xdr:col>3</xdr:col>
      <xdr:colOff>1733551</xdr:colOff>
      <xdr:row>25</xdr:row>
      <xdr:rowOff>73629</xdr:rowOff>
    </xdr:from>
    <xdr:to>
      <xdr:col>4</xdr:col>
      <xdr:colOff>1282882</xdr:colOff>
      <xdr:row>25</xdr:row>
      <xdr:rowOff>942975</xdr:rowOff>
    </xdr:to>
    <xdr:pic>
      <xdr:nvPicPr>
        <xdr:cNvPr id="164" name="Picture 94" descr="image002">
          <a:extLst>
            <a:ext uri="{FF2B5EF4-FFF2-40B4-BE49-F238E27FC236}">
              <a16:creationId xmlns:a16="http://schemas.microsoft.com/office/drawing/2014/main" xmlns="" id="{00000000-0008-0000-0C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 t="4040" b="5455"/>
        <a:stretch>
          <a:fillRect/>
        </a:stretch>
      </xdr:blipFill>
      <xdr:spPr bwMode="auto">
        <a:xfrm>
          <a:off x="4248151" y="17485329"/>
          <a:ext cx="1349556" cy="8693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21652</xdr:colOff>
      <xdr:row>76</xdr:row>
      <xdr:rowOff>314325</xdr:rowOff>
    </xdr:from>
    <xdr:to>
      <xdr:col>2</xdr:col>
      <xdr:colOff>1207418</xdr:colOff>
      <xdr:row>76</xdr:row>
      <xdr:rowOff>621244</xdr:rowOff>
    </xdr:to>
    <xdr:pic>
      <xdr:nvPicPr>
        <xdr:cNvPr id="95" name="Рисунок 7" descr="image002">
          <a:extLst>
            <a:ext uri="{FF2B5EF4-FFF2-40B4-BE49-F238E27FC236}">
              <a16:creationId xmlns:a16="http://schemas.microsoft.com/office/drawing/2014/main" xmlns="" id="{00000000-0008-0000-0C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850577" y="53406675"/>
          <a:ext cx="1185766" cy="30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381000</xdr:colOff>
      <xdr:row>0</xdr:row>
      <xdr:rowOff>304800</xdr:rowOff>
    </xdr:from>
    <xdr:to>
      <xdr:col>16</xdr:col>
      <xdr:colOff>304200</xdr:colOff>
      <xdr:row>0</xdr:row>
      <xdr:rowOff>836492</xdr:rowOff>
    </xdr:to>
    <xdr:pic>
      <xdr:nvPicPr>
        <xdr:cNvPr id="83" name="Picture 3">
          <a:extLst>
            <a:ext uri="{FF2B5EF4-FFF2-40B4-BE49-F238E27FC236}">
              <a16:creationId xmlns:a16="http://schemas.microsoft.com/office/drawing/2014/main" xmlns="" id="{00000000-0008-0000-0C00-00005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9" cstate="print"/>
        <a:srcRect r="57260"/>
        <a:stretch>
          <a:fillRect/>
        </a:stretch>
      </xdr:blipFill>
      <xdr:spPr bwMode="auto">
        <a:xfrm>
          <a:off x="15840075" y="304800"/>
          <a:ext cx="532800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14</xdr:col>
      <xdr:colOff>228599</xdr:colOff>
      <xdr:row>0</xdr:row>
      <xdr:rowOff>304801</xdr:rowOff>
    </xdr:from>
    <xdr:to>
      <xdr:col>15</xdr:col>
      <xdr:colOff>158999</xdr:colOff>
      <xdr:row>0</xdr:row>
      <xdr:rowOff>844801</xdr:rowOff>
    </xdr:to>
    <xdr:pic>
      <xdr:nvPicPr>
        <xdr:cNvPr id="84" name="Рисунок 83" descr="dub-chesterfield003_2.jpg">
          <a:extLst>
            <a:ext uri="{FF2B5EF4-FFF2-40B4-BE49-F238E27FC236}">
              <a16:creationId xmlns:a16="http://schemas.microsoft.com/office/drawing/2014/main" xmlns="" id="{00000000-0008-0000-0C00-00005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5078074" y="304801"/>
          <a:ext cx="540000" cy="540000"/>
        </a:xfrm>
        <a:prstGeom prst="rect">
          <a:avLst/>
        </a:prstGeom>
      </xdr:spPr>
    </xdr:pic>
    <xdr:clientData/>
  </xdr:twoCellAnchor>
  <xdr:twoCellAnchor>
    <xdr:from>
      <xdr:col>18</xdr:col>
      <xdr:colOff>123824</xdr:colOff>
      <xdr:row>0</xdr:row>
      <xdr:rowOff>304801</xdr:rowOff>
    </xdr:from>
    <xdr:to>
      <xdr:col>19</xdr:col>
      <xdr:colOff>54224</xdr:colOff>
      <xdr:row>0</xdr:row>
      <xdr:rowOff>844801</xdr:rowOff>
    </xdr:to>
    <xdr:pic>
      <xdr:nvPicPr>
        <xdr:cNvPr id="87" name="Рисунок 86" descr="Антрацит.jpg">
          <a:extLst>
            <a:ext uri="{FF2B5EF4-FFF2-40B4-BE49-F238E27FC236}">
              <a16:creationId xmlns:a16="http://schemas.microsoft.com/office/drawing/2014/main" xmlns="" id="{00000000-0008-0000-0C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7411699" y="304801"/>
          <a:ext cx="540000" cy="540000"/>
        </a:xfrm>
        <a:prstGeom prst="rect">
          <a:avLst/>
        </a:prstGeom>
      </xdr:spPr>
    </xdr:pic>
    <xdr:clientData/>
  </xdr:twoCellAnchor>
  <xdr:twoCellAnchor>
    <xdr:from>
      <xdr:col>14</xdr:col>
      <xdr:colOff>57150</xdr:colOff>
      <xdr:row>0</xdr:row>
      <xdr:rowOff>839666</xdr:rowOff>
    </xdr:from>
    <xdr:to>
      <xdr:col>15</xdr:col>
      <xdr:colOff>371475</xdr:colOff>
      <xdr:row>1</xdr:row>
      <xdr:rowOff>114301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00000000-0008-0000-0C00-000058000000}"/>
            </a:ext>
          </a:extLst>
        </xdr:cNvPr>
        <xdr:cNvSpPr txBox="1"/>
      </xdr:nvSpPr>
      <xdr:spPr>
        <a:xfrm>
          <a:off x="14906625" y="839666"/>
          <a:ext cx="923925" cy="58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15</xdr:col>
      <xdr:colOff>381000</xdr:colOff>
      <xdr:row>0</xdr:row>
      <xdr:rowOff>885093</xdr:rowOff>
    </xdr:from>
    <xdr:to>
      <xdr:col>16</xdr:col>
      <xdr:colOff>304800</xdr:colOff>
      <xdr:row>1</xdr:row>
      <xdr:rowOff>19051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xmlns="" id="{00000000-0008-0000-0C00-000059000000}"/>
            </a:ext>
          </a:extLst>
        </xdr:cNvPr>
        <xdr:cNvSpPr txBox="1"/>
      </xdr:nvSpPr>
      <xdr:spPr>
        <a:xfrm>
          <a:off x="15840075" y="885093"/>
          <a:ext cx="533400" cy="448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18</xdr:col>
      <xdr:colOff>47625</xdr:colOff>
      <xdr:row>0</xdr:row>
      <xdr:rowOff>858717</xdr:rowOff>
    </xdr:from>
    <xdr:to>
      <xdr:col>19</xdr:col>
      <xdr:colOff>180975</xdr:colOff>
      <xdr:row>1</xdr:row>
      <xdr:rowOff>47627</xdr:rowOff>
    </xdr:to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xmlns="" id="{00000000-0008-0000-0C00-00005A000000}"/>
            </a:ext>
          </a:extLst>
        </xdr:cNvPr>
        <xdr:cNvSpPr txBox="1"/>
      </xdr:nvSpPr>
      <xdr:spPr>
        <a:xfrm>
          <a:off x="17335500" y="858717"/>
          <a:ext cx="742950" cy="50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twoCellAnchor editAs="oneCell">
    <xdr:from>
      <xdr:col>12</xdr:col>
      <xdr:colOff>9525</xdr:colOff>
      <xdr:row>0</xdr:row>
      <xdr:rowOff>304801</xdr:rowOff>
    </xdr:from>
    <xdr:to>
      <xdr:col>12</xdr:col>
      <xdr:colOff>549525</xdr:colOff>
      <xdr:row>0</xdr:row>
      <xdr:rowOff>844801</xdr:rowOff>
    </xdr:to>
    <xdr:pic>
      <xdr:nvPicPr>
        <xdr:cNvPr id="91" name="Picture 2" descr="https://www.fabrika-moder.ru/upload/iblock/407/407226f237ef920db422a2f0af53bd17.jpg">
          <a:extLst>
            <a:ext uri="{FF2B5EF4-FFF2-40B4-BE49-F238E27FC236}">
              <a16:creationId xmlns:a16="http://schemas.microsoft.com/office/drawing/2014/main" xmlns="" id="{00000000-0008-0000-0C00-00005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3639800" y="304801"/>
          <a:ext cx="540000" cy="540000"/>
        </a:xfrm>
        <a:prstGeom prst="rect">
          <a:avLst/>
        </a:prstGeom>
        <a:noFill/>
      </xdr:spPr>
    </xdr:pic>
    <xdr:clientData/>
  </xdr:twoCellAnchor>
  <xdr:oneCellAnchor>
    <xdr:from>
      <xdr:col>11</xdr:col>
      <xdr:colOff>552450</xdr:colOff>
      <xdr:row>0</xdr:row>
      <xdr:rowOff>847726</xdr:rowOff>
    </xdr:from>
    <xdr:ext cx="660887" cy="436786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xmlns="" id="{00000000-0008-0000-0C00-00005E000000}"/>
            </a:ext>
          </a:extLst>
        </xdr:cNvPr>
        <xdr:cNvSpPr txBox="1"/>
      </xdr:nvSpPr>
      <xdr:spPr>
        <a:xfrm>
          <a:off x="13573125" y="847726"/>
          <a:ext cx="6608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131</a:t>
          </a:r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twoCellAnchor editAs="oneCell">
    <xdr:from>
      <xdr:col>16</xdr:col>
      <xdr:colOff>571500</xdr:colOff>
      <xdr:row>0</xdr:row>
      <xdr:rowOff>314326</xdr:rowOff>
    </xdr:from>
    <xdr:to>
      <xdr:col>17</xdr:col>
      <xdr:colOff>501900</xdr:colOff>
      <xdr:row>0</xdr:row>
      <xdr:rowOff>854326</xdr:rowOff>
    </xdr:to>
    <xdr:pic>
      <xdr:nvPicPr>
        <xdr:cNvPr id="96" name="Рисунок 95" descr="серый">
          <a:extLst>
            <a:ext uri="{FF2B5EF4-FFF2-40B4-BE49-F238E27FC236}">
              <a16:creationId xmlns:a16="http://schemas.microsoft.com/office/drawing/2014/main" xmlns="" id="{00000000-0008-0000-0C00-00006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640175" y="314326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16</xdr:col>
      <xdr:colOff>561975</xdr:colOff>
      <xdr:row>0</xdr:row>
      <xdr:rowOff>857251</xdr:rowOff>
    </xdr:from>
    <xdr:ext cx="574388" cy="436786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xmlns="" id="{00000000-0008-0000-0C00-000061000000}"/>
            </a:ext>
          </a:extLst>
        </xdr:cNvPr>
        <xdr:cNvSpPr txBox="1"/>
      </xdr:nvSpPr>
      <xdr:spPr>
        <a:xfrm>
          <a:off x="16630650" y="857251"/>
          <a:ext cx="57438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</a:p>
        <a:p>
          <a:pPr algn="ctr"/>
          <a:r>
            <a:rPr lang="ru-RU" sz="1100"/>
            <a:t>(</a:t>
          </a:r>
          <a:r>
            <a:rPr lang="en-US" sz="1100"/>
            <a:t>R2)</a:t>
          </a:r>
          <a:endParaRPr lang="ru-RU" sz="1100"/>
        </a:p>
      </xdr:txBody>
    </xdr:sp>
    <xdr:clientData/>
  </xdr:oneCellAnchor>
  <xdr:oneCellAnchor>
    <xdr:from>
      <xdr:col>12</xdr:col>
      <xdr:colOff>9525</xdr:colOff>
      <xdr:row>0</xdr:row>
      <xdr:rowOff>0</xdr:rowOff>
    </xdr:from>
    <xdr:ext cx="5781675" cy="280205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xmlns="" id="{00000000-0008-0000-0C00-000062000000}"/>
            </a:ext>
          </a:extLst>
        </xdr:cNvPr>
        <xdr:cNvSpPr txBox="1"/>
      </xdr:nvSpPr>
      <xdr:spPr>
        <a:xfrm>
          <a:off x="13639800" y="0"/>
          <a:ext cx="578167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цвета ЛДСП под  заказ</a:t>
          </a:r>
          <a:endParaRPr lang="ru-RU" sz="1200"/>
        </a:p>
      </xdr:txBody>
    </xdr:sp>
    <xdr:clientData/>
  </xdr:oneCellAnchor>
  <xdr:oneCellAnchor>
    <xdr:from>
      <xdr:col>13</xdr:col>
      <xdr:colOff>85725</xdr:colOff>
      <xdr:row>0</xdr:row>
      <xdr:rowOff>856863</xdr:rowOff>
    </xdr:from>
    <xdr:ext cx="636136" cy="609013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xmlns="" id="{00000000-0008-0000-0C00-000063000000}"/>
            </a:ext>
          </a:extLst>
        </xdr:cNvPr>
        <xdr:cNvSpPr txBox="1"/>
      </xdr:nvSpPr>
      <xdr:spPr>
        <a:xfrm>
          <a:off x="14325600" y="856863"/>
          <a:ext cx="63613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 </a:t>
          </a:r>
        </a:p>
        <a:p>
          <a:pPr algn="ctr"/>
          <a:r>
            <a:rPr lang="ru-RU" sz="1100"/>
            <a:t>Камень</a:t>
          </a:r>
        </a:p>
        <a:p>
          <a:pPr algn="ctr"/>
          <a:r>
            <a:rPr lang="ru-RU" sz="1100"/>
            <a:t>(</a:t>
          </a:r>
          <a:r>
            <a:rPr lang="en-US" sz="1100" b="0"/>
            <a:t>U727</a:t>
          </a:r>
          <a:r>
            <a:rPr lang="en-US" sz="1100"/>
            <a:t>)  </a:t>
          </a:r>
          <a:endParaRPr lang="ru-RU" sz="1100"/>
        </a:p>
      </xdr:txBody>
    </xdr:sp>
    <xdr:clientData/>
  </xdr:oneCellAnchor>
  <xdr:twoCellAnchor editAs="oneCell">
    <xdr:from>
      <xdr:col>13</xdr:col>
      <xdr:colOff>113053</xdr:colOff>
      <xdr:row>0</xdr:row>
      <xdr:rowOff>295275</xdr:rowOff>
    </xdr:from>
    <xdr:to>
      <xdr:col>14</xdr:col>
      <xdr:colOff>43453</xdr:colOff>
      <xdr:row>0</xdr:row>
      <xdr:rowOff>835275</xdr:rowOff>
    </xdr:to>
    <xdr:pic>
      <xdr:nvPicPr>
        <xdr:cNvPr id="100" name="Picture 3">
          <a:extLst>
            <a:ext uri="{FF2B5EF4-FFF2-40B4-BE49-F238E27FC236}">
              <a16:creationId xmlns:a16="http://schemas.microsoft.com/office/drawing/2014/main" xmlns="" id="{00000000-0008-0000-0C00-00006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4" cstate="print"/>
        <a:srcRect l="51937" t="53804" r="42125" b="35189"/>
        <a:stretch>
          <a:fillRect/>
        </a:stretch>
      </xdr:blipFill>
      <xdr:spPr bwMode="auto">
        <a:xfrm>
          <a:off x="14352928" y="295275"/>
          <a:ext cx="540000" cy="540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19</xdr:col>
      <xdr:colOff>190500</xdr:colOff>
      <xdr:row>0</xdr:row>
      <xdr:rowOff>857250</xdr:rowOff>
    </xdr:from>
    <xdr:to>
      <xdr:col>20</xdr:col>
      <xdr:colOff>323850</xdr:colOff>
      <xdr:row>1</xdr:row>
      <xdr:rowOff>152400</xdr:rowOff>
    </xdr:to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xmlns="" id="{00000000-0008-0000-0C00-000065000000}"/>
            </a:ext>
          </a:extLst>
        </xdr:cNvPr>
        <xdr:cNvSpPr txBox="1"/>
      </xdr:nvSpPr>
      <xdr:spPr>
        <a:xfrm>
          <a:off x="18087975" y="857250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Венге</a:t>
          </a:r>
        </a:p>
        <a:p>
          <a:pPr algn="ctr"/>
          <a:r>
            <a:rPr lang="ru-RU" sz="1100" b="0"/>
            <a:t>ЦАВО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U2108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19</xdr:col>
      <xdr:colOff>285750</xdr:colOff>
      <xdr:row>0</xdr:row>
      <xdr:rowOff>304800</xdr:rowOff>
    </xdr:from>
    <xdr:to>
      <xdr:col>20</xdr:col>
      <xdr:colOff>216150</xdr:colOff>
      <xdr:row>0</xdr:row>
      <xdr:rowOff>844800</xdr:rowOff>
    </xdr:to>
    <xdr:pic>
      <xdr:nvPicPr>
        <xdr:cNvPr id="102" name="Picture 6" descr="https://directoria-moder.ru/upload/iblock/f92/f92f33ae064e3f90c6bb07cf3786954d.jpg">
          <a:extLst>
            <a:ext uri="{FF2B5EF4-FFF2-40B4-BE49-F238E27FC236}">
              <a16:creationId xmlns:a16="http://schemas.microsoft.com/office/drawing/2014/main" xmlns="" id="{00000000-0008-0000-0C00-00006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5" cstate="print">
          <a:lum bright="10000"/>
        </a:blip>
        <a:srcRect t="48200" r="86600" b="39800"/>
        <a:stretch>
          <a:fillRect/>
        </a:stretch>
      </xdr:blipFill>
      <xdr:spPr bwMode="auto">
        <a:xfrm>
          <a:off x="18183225" y="304800"/>
          <a:ext cx="540000" cy="5400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276225</xdr:colOff>
      <xdr:row>0</xdr:row>
      <xdr:rowOff>847725</xdr:rowOff>
    </xdr:from>
    <xdr:to>
      <xdr:col>21</xdr:col>
      <xdr:colOff>409575</xdr:colOff>
      <xdr:row>1</xdr:row>
      <xdr:rowOff>142875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xmlns="" id="{00000000-0008-0000-0C00-000067000000}"/>
            </a:ext>
          </a:extLst>
        </xdr:cNvPr>
        <xdr:cNvSpPr txBox="1"/>
      </xdr:nvSpPr>
      <xdr:spPr>
        <a:xfrm>
          <a:off x="18783300" y="847725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Бетон</a:t>
          </a:r>
          <a:endParaRPr lang="ru-RU" sz="1100" b="0"/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F186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20</xdr:col>
      <xdr:colOff>390525</xdr:colOff>
      <xdr:row>0</xdr:row>
      <xdr:rowOff>314325</xdr:rowOff>
    </xdr:from>
    <xdr:to>
      <xdr:col>21</xdr:col>
      <xdr:colOff>320925</xdr:colOff>
      <xdr:row>0</xdr:row>
      <xdr:rowOff>854325</xdr:rowOff>
    </xdr:to>
    <xdr:pic>
      <xdr:nvPicPr>
        <xdr:cNvPr id="104" name="Рисунок 103" descr="Бетон.jpg">
          <a:extLst>
            <a:ext uri="{FF2B5EF4-FFF2-40B4-BE49-F238E27FC236}">
              <a16:creationId xmlns:a16="http://schemas.microsoft.com/office/drawing/2014/main" xmlns="" id="{00000000-0008-0000-0C00-00006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print"/>
        <a:srcRect r="26000"/>
        <a:stretch>
          <a:fillRect/>
        </a:stretch>
      </xdr:blipFill>
      <xdr:spPr>
        <a:xfrm>
          <a:off x="18897600" y="314325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92</xdr:row>
      <xdr:rowOff>66674</xdr:rowOff>
    </xdr:from>
    <xdr:to>
      <xdr:col>2</xdr:col>
      <xdr:colOff>886276</xdr:colOff>
      <xdr:row>93</xdr:row>
      <xdr:rowOff>333375</xdr:rowOff>
    </xdr:to>
    <xdr:pic>
      <xdr:nvPicPr>
        <xdr:cNvPr id="106" name="Picture 15">
          <a:extLst>
            <a:ext uri="{FF2B5EF4-FFF2-40B4-BE49-F238E27FC236}">
              <a16:creationId xmlns:a16="http://schemas.microsoft.com/office/drawing/2014/main" xmlns="" id="{00000000-0008-0000-0C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38450" y="65312924"/>
          <a:ext cx="476701" cy="7048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76201</xdr:colOff>
      <xdr:row>97</xdr:row>
      <xdr:rowOff>114300</xdr:rowOff>
    </xdr:from>
    <xdr:to>
      <xdr:col>2</xdr:col>
      <xdr:colOff>602851</xdr:colOff>
      <xdr:row>97</xdr:row>
      <xdr:rowOff>923925</xdr:rowOff>
    </xdr:to>
    <xdr:pic>
      <xdr:nvPicPr>
        <xdr:cNvPr id="3" name="Picture 94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 l="20144" r="31655"/>
        <a:stretch>
          <a:fillRect/>
        </a:stretch>
      </xdr:blipFill>
      <xdr:spPr bwMode="auto">
        <a:xfrm>
          <a:off x="2505076" y="67227450"/>
          <a:ext cx="526650" cy="8096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647701</xdr:colOff>
      <xdr:row>97</xdr:row>
      <xdr:rowOff>137453</xdr:rowOff>
    </xdr:from>
    <xdr:to>
      <xdr:col>2</xdr:col>
      <xdr:colOff>1162051</xdr:colOff>
      <xdr:row>97</xdr:row>
      <xdr:rowOff>952500</xdr:rowOff>
    </xdr:to>
    <xdr:pic>
      <xdr:nvPicPr>
        <xdr:cNvPr id="8287" name="Picture 95">
          <a:extLst>
            <a:ext uri="{FF2B5EF4-FFF2-40B4-BE49-F238E27FC236}">
              <a16:creationId xmlns:a16="http://schemas.microsoft.com/office/drawing/2014/main" xmlns="" id="{00000000-0008-0000-0C00-00005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 l="22302" r="30935"/>
        <a:stretch>
          <a:fillRect/>
        </a:stretch>
      </xdr:blipFill>
      <xdr:spPr bwMode="auto">
        <a:xfrm>
          <a:off x="3076576" y="67250603"/>
          <a:ext cx="514350" cy="81504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98</xdr:row>
      <xdr:rowOff>17332</xdr:rowOff>
    </xdr:from>
    <xdr:to>
      <xdr:col>2</xdr:col>
      <xdr:colOff>866776</xdr:colOff>
      <xdr:row>98</xdr:row>
      <xdr:rowOff>885825</xdr:rowOff>
    </xdr:to>
    <xdr:pic>
      <xdr:nvPicPr>
        <xdr:cNvPr id="8288" name="Picture 96">
          <a:extLst>
            <a:ext uri="{FF2B5EF4-FFF2-40B4-BE49-F238E27FC236}">
              <a16:creationId xmlns:a16="http://schemas.microsoft.com/office/drawing/2014/main" xmlns="" id="{00000000-0008-0000-0C00-00006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 l="27338" r="28777"/>
        <a:stretch>
          <a:fillRect/>
        </a:stretch>
      </xdr:blipFill>
      <xdr:spPr bwMode="auto">
        <a:xfrm>
          <a:off x="2781301" y="68206807"/>
          <a:ext cx="514350" cy="868493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148974</xdr:colOff>
      <xdr:row>100</xdr:row>
      <xdr:rowOff>59029</xdr:rowOff>
    </xdr:from>
    <xdr:to>
      <xdr:col>5</xdr:col>
      <xdr:colOff>0</xdr:colOff>
      <xdr:row>102</xdr:row>
      <xdr:rowOff>1</xdr:rowOff>
    </xdr:to>
    <xdr:pic>
      <xdr:nvPicPr>
        <xdr:cNvPr id="107" name="Рисунок 106" descr="podushka-na-tumbe512068-goluboj-015.jpg">
          <a:extLst>
            <a:ext uri="{FF2B5EF4-FFF2-40B4-BE49-F238E27FC236}">
              <a16:creationId xmlns:a16="http://schemas.microsoft.com/office/drawing/2014/main" xmlns="" id="{00000000-0008-0000-0C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grayscl/>
        </a:blip>
        <a:srcRect/>
        <a:stretch>
          <a:fillRect/>
        </a:stretch>
      </xdr:blipFill>
      <xdr:spPr>
        <a:xfrm>
          <a:off x="5292474" y="94423204"/>
          <a:ext cx="1498851" cy="969672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94</xdr:row>
      <xdr:rowOff>190500</xdr:rowOff>
    </xdr:from>
    <xdr:to>
      <xdr:col>2</xdr:col>
      <xdr:colOff>1133192</xdr:colOff>
      <xdr:row>96</xdr:row>
      <xdr:rowOff>65392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xmlns="" id="{00000000-0008-0000-0C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771650" y="65703450"/>
          <a:ext cx="980792" cy="67499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66675</xdr:rowOff>
    </xdr:from>
    <xdr:to>
      <xdr:col>4</xdr:col>
      <xdr:colOff>466725</xdr:colOff>
      <xdr:row>0</xdr:row>
      <xdr:rowOff>1219200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0" y="66675"/>
          <a:ext cx="144780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4</xdr:row>
      <xdr:rowOff>323850</xdr:rowOff>
    </xdr:from>
    <xdr:to>
      <xdr:col>1</xdr:col>
      <xdr:colOff>704850</xdr:colOff>
      <xdr:row>4</xdr:row>
      <xdr:rowOff>914400</xdr:rowOff>
    </xdr:to>
    <xdr:pic>
      <xdr:nvPicPr>
        <xdr:cNvPr id="67" name="Picture 9515">
          <a:extLst>
            <a:ext uri="{FF2B5EF4-FFF2-40B4-BE49-F238E27FC236}">
              <a16:creationId xmlns:a16="http://schemas.microsoft.com/office/drawing/2014/main" xmlns="" id="{00000000-0008-0000-0D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7650" y="17354550"/>
          <a:ext cx="457200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15</xdr:row>
      <xdr:rowOff>19050</xdr:rowOff>
    </xdr:from>
    <xdr:to>
      <xdr:col>1</xdr:col>
      <xdr:colOff>857250</xdr:colOff>
      <xdr:row>15</xdr:row>
      <xdr:rowOff>638175</xdr:rowOff>
    </xdr:to>
    <xdr:pic>
      <xdr:nvPicPr>
        <xdr:cNvPr id="68" name="Picture 9516">
          <a:extLst>
            <a:ext uri="{FF2B5EF4-FFF2-40B4-BE49-F238E27FC236}">
              <a16:creationId xmlns:a16="http://schemas.microsoft.com/office/drawing/2014/main" xmlns="" id="{00000000-0008-0000-0D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1475" y="20154900"/>
          <a:ext cx="485775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323850</xdr:colOff>
      <xdr:row>27</xdr:row>
      <xdr:rowOff>47625</xdr:rowOff>
    </xdr:from>
    <xdr:to>
      <xdr:col>1</xdr:col>
      <xdr:colOff>695325</xdr:colOff>
      <xdr:row>27</xdr:row>
      <xdr:rowOff>638175</xdr:rowOff>
    </xdr:to>
    <xdr:pic>
      <xdr:nvPicPr>
        <xdr:cNvPr id="69" name="Picture 9517">
          <a:extLst>
            <a:ext uri="{FF2B5EF4-FFF2-40B4-BE49-F238E27FC236}">
              <a16:creationId xmlns:a16="http://schemas.microsoft.com/office/drawing/2014/main" xmlns="" id="{00000000-0008-0000-0D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3850" y="19773900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41</xdr:row>
      <xdr:rowOff>28575</xdr:rowOff>
    </xdr:from>
    <xdr:to>
      <xdr:col>1</xdr:col>
      <xdr:colOff>742950</xdr:colOff>
      <xdr:row>41</xdr:row>
      <xdr:rowOff>619125</xdr:rowOff>
    </xdr:to>
    <xdr:pic>
      <xdr:nvPicPr>
        <xdr:cNvPr id="70" name="Picture 9517">
          <a:extLst>
            <a:ext uri="{FF2B5EF4-FFF2-40B4-BE49-F238E27FC236}">
              <a16:creationId xmlns:a16="http://schemas.microsoft.com/office/drawing/2014/main" xmlns="" id="{00000000-0008-0000-0D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71475" y="25669875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390525</xdr:colOff>
      <xdr:row>34</xdr:row>
      <xdr:rowOff>57150</xdr:rowOff>
    </xdr:from>
    <xdr:to>
      <xdr:col>1</xdr:col>
      <xdr:colOff>771525</xdr:colOff>
      <xdr:row>34</xdr:row>
      <xdr:rowOff>619125</xdr:rowOff>
    </xdr:to>
    <xdr:pic>
      <xdr:nvPicPr>
        <xdr:cNvPr id="71" name="Picture 9519">
          <a:extLst>
            <a:ext uri="{FF2B5EF4-FFF2-40B4-BE49-F238E27FC236}">
              <a16:creationId xmlns:a16="http://schemas.microsoft.com/office/drawing/2014/main" xmlns="" id="{00000000-0008-0000-0D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0525" y="23822025"/>
          <a:ext cx="381000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409575</xdr:colOff>
      <xdr:row>35</xdr:row>
      <xdr:rowOff>76200</xdr:rowOff>
    </xdr:from>
    <xdr:to>
      <xdr:col>1</xdr:col>
      <xdr:colOff>790575</xdr:colOff>
      <xdr:row>35</xdr:row>
      <xdr:rowOff>638175</xdr:rowOff>
    </xdr:to>
    <xdr:pic>
      <xdr:nvPicPr>
        <xdr:cNvPr id="72" name="Picture 9519">
          <a:extLst>
            <a:ext uri="{FF2B5EF4-FFF2-40B4-BE49-F238E27FC236}">
              <a16:creationId xmlns:a16="http://schemas.microsoft.com/office/drawing/2014/main" xmlns="" id="{00000000-0008-0000-0D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9575" y="24498300"/>
          <a:ext cx="381000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47</xdr:row>
      <xdr:rowOff>19050</xdr:rowOff>
    </xdr:from>
    <xdr:to>
      <xdr:col>1</xdr:col>
      <xdr:colOff>876300</xdr:colOff>
      <xdr:row>47</xdr:row>
      <xdr:rowOff>657225</xdr:rowOff>
    </xdr:to>
    <xdr:pic>
      <xdr:nvPicPr>
        <xdr:cNvPr id="73" name="Picture 9520">
          <a:extLst>
            <a:ext uri="{FF2B5EF4-FFF2-40B4-BE49-F238E27FC236}">
              <a16:creationId xmlns:a16="http://schemas.microsoft.com/office/drawing/2014/main" xmlns="" id="{00000000-0008-0000-0D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7650" y="25755600"/>
          <a:ext cx="6286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49</xdr:row>
      <xdr:rowOff>9525</xdr:rowOff>
    </xdr:from>
    <xdr:to>
      <xdr:col>1</xdr:col>
      <xdr:colOff>895350</xdr:colOff>
      <xdr:row>49</xdr:row>
      <xdr:rowOff>647700</xdr:rowOff>
    </xdr:to>
    <xdr:pic>
      <xdr:nvPicPr>
        <xdr:cNvPr id="74" name="Picture 9520">
          <a:extLst>
            <a:ext uri="{FF2B5EF4-FFF2-40B4-BE49-F238E27FC236}">
              <a16:creationId xmlns:a16="http://schemas.microsoft.com/office/drawing/2014/main" xmlns="" id="{00000000-0008-0000-0D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6700" y="26403300"/>
          <a:ext cx="6286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57</xdr:row>
      <xdr:rowOff>47625</xdr:rowOff>
    </xdr:from>
    <xdr:to>
      <xdr:col>1</xdr:col>
      <xdr:colOff>962025</xdr:colOff>
      <xdr:row>57</xdr:row>
      <xdr:rowOff>657225</xdr:rowOff>
    </xdr:to>
    <xdr:pic>
      <xdr:nvPicPr>
        <xdr:cNvPr id="75" name="Picture 9520">
          <a:extLst>
            <a:ext uri="{FF2B5EF4-FFF2-40B4-BE49-F238E27FC236}">
              <a16:creationId xmlns:a16="http://schemas.microsoft.com/office/drawing/2014/main" xmlns="" id="{00000000-0008-0000-0D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33375" y="28413075"/>
          <a:ext cx="62865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314325</xdr:colOff>
      <xdr:row>59</xdr:row>
      <xdr:rowOff>38100</xdr:rowOff>
    </xdr:from>
    <xdr:to>
      <xdr:col>1</xdr:col>
      <xdr:colOff>942975</xdr:colOff>
      <xdr:row>59</xdr:row>
      <xdr:rowOff>657225</xdr:rowOff>
    </xdr:to>
    <xdr:pic>
      <xdr:nvPicPr>
        <xdr:cNvPr id="76" name="Picture 9520">
          <a:extLst>
            <a:ext uri="{FF2B5EF4-FFF2-40B4-BE49-F238E27FC236}">
              <a16:creationId xmlns:a16="http://schemas.microsoft.com/office/drawing/2014/main" xmlns="" id="{00000000-0008-0000-0D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14325" y="29060775"/>
          <a:ext cx="628650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50</xdr:row>
      <xdr:rowOff>95250</xdr:rowOff>
    </xdr:from>
    <xdr:to>
      <xdr:col>1</xdr:col>
      <xdr:colOff>838200</xdr:colOff>
      <xdr:row>50</xdr:row>
      <xdr:rowOff>742950</xdr:rowOff>
    </xdr:to>
    <xdr:pic>
      <xdr:nvPicPr>
        <xdr:cNvPr id="77" name="Picture 9521">
          <a:extLst>
            <a:ext uri="{FF2B5EF4-FFF2-40B4-BE49-F238E27FC236}">
              <a16:creationId xmlns:a16="http://schemas.microsoft.com/office/drawing/2014/main" xmlns="" id="{00000000-0008-0000-0D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47650" y="36137850"/>
          <a:ext cx="590550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54</xdr:row>
      <xdr:rowOff>66675</xdr:rowOff>
    </xdr:from>
    <xdr:to>
      <xdr:col>1</xdr:col>
      <xdr:colOff>781050</xdr:colOff>
      <xdr:row>54</xdr:row>
      <xdr:rowOff>704850</xdr:rowOff>
    </xdr:to>
    <xdr:pic>
      <xdr:nvPicPr>
        <xdr:cNvPr id="78" name="Picture 9521">
          <a:extLst>
            <a:ext uri="{FF2B5EF4-FFF2-40B4-BE49-F238E27FC236}">
              <a16:creationId xmlns:a16="http://schemas.microsoft.com/office/drawing/2014/main" xmlns="" id="{00000000-0008-0000-0D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90500" y="38947725"/>
          <a:ext cx="5905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61</xdr:row>
      <xdr:rowOff>76200</xdr:rowOff>
    </xdr:from>
    <xdr:to>
      <xdr:col>1</xdr:col>
      <xdr:colOff>800100</xdr:colOff>
      <xdr:row>61</xdr:row>
      <xdr:rowOff>723900</xdr:rowOff>
    </xdr:to>
    <xdr:pic>
      <xdr:nvPicPr>
        <xdr:cNvPr id="79" name="Picture 9521">
          <a:extLst>
            <a:ext uri="{FF2B5EF4-FFF2-40B4-BE49-F238E27FC236}">
              <a16:creationId xmlns:a16="http://schemas.microsoft.com/office/drawing/2014/main" xmlns="" id="{00000000-0008-0000-0D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09550" y="44167425"/>
          <a:ext cx="590550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257175</xdr:colOff>
      <xdr:row>64</xdr:row>
      <xdr:rowOff>152400</xdr:rowOff>
    </xdr:from>
    <xdr:to>
      <xdr:col>1</xdr:col>
      <xdr:colOff>847725</xdr:colOff>
      <xdr:row>64</xdr:row>
      <xdr:rowOff>781050</xdr:rowOff>
    </xdr:to>
    <xdr:pic>
      <xdr:nvPicPr>
        <xdr:cNvPr id="80" name="Picture 9521">
          <a:extLst>
            <a:ext uri="{FF2B5EF4-FFF2-40B4-BE49-F238E27FC236}">
              <a16:creationId xmlns:a16="http://schemas.microsoft.com/office/drawing/2014/main" xmlns="" id="{00000000-0008-0000-0D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57175" y="46577250"/>
          <a:ext cx="5905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76</xdr:row>
      <xdr:rowOff>66675</xdr:rowOff>
    </xdr:from>
    <xdr:to>
      <xdr:col>1</xdr:col>
      <xdr:colOff>1057275</xdr:colOff>
      <xdr:row>76</xdr:row>
      <xdr:rowOff>628650</xdr:rowOff>
    </xdr:to>
    <xdr:pic>
      <xdr:nvPicPr>
        <xdr:cNvPr id="81" name="Picture 10124">
          <a:extLst>
            <a:ext uri="{FF2B5EF4-FFF2-40B4-BE49-F238E27FC236}">
              <a16:creationId xmlns:a16="http://schemas.microsoft.com/office/drawing/2014/main" xmlns="" id="{00000000-0008-0000-0D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33350" y="31061025"/>
          <a:ext cx="923925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77</xdr:row>
      <xdr:rowOff>95250</xdr:rowOff>
    </xdr:from>
    <xdr:to>
      <xdr:col>1</xdr:col>
      <xdr:colOff>1114425</xdr:colOff>
      <xdr:row>77</xdr:row>
      <xdr:rowOff>628650</xdr:rowOff>
    </xdr:to>
    <xdr:pic>
      <xdr:nvPicPr>
        <xdr:cNvPr id="82" name="Picture 10126">
          <a:extLst>
            <a:ext uri="{FF2B5EF4-FFF2-40B4-BE49-F238E27FC236}">
              <a16:creationId xmlns:a16="http://schemas.microsoft.com/office/drawing/2014/main" xmlns="" id="{00000000-0008-0000-0D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04775" y="31746825"/>
          <a:ext cx="1009650" cy="533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78</xdr:row>
      <xdr:rowOff>114300</xdr:rowOff>
    </xdr:from>
    <xdr:to>
      <xdr:col>1</xdr:col>
      <xdr:colOff>1114425</xdr:colOff>
      <xdr:row>78</xdr:row>
      <xdr:rowOff>609600</xdr:rowOff>
    </xdr:to>
    <xdr:pic>
      <xdr:nvPicPr>
        <xdr:cNvPr id="83" name="Picture 10127">
          <a:extLst>
            <a:ext uri="{FF2B5EF4-FFF2-40B4-BE49-F238E27FC236}">
              <a16:creationId xmlns:a16="http://schemas.microsoft.com/office/drawing/2014/main" xmlns="" id="{00000000-0008-0000-0D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76200" y="32423100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103</xdr:row>
      <xdr:rowOff>47625</xdr:rowOff>
    </xdr:from>
    <xdr:to>
      <xdr:col>1</xdr:col>
      <xdr:colOff>1114425</xdr:colOff>
      <xdr:row>103</xdr:row>
      <xdr:rowOff>647700</xdr:rowOff>
    </xdr:to>
    <xdr:pic>
      <xdr:nvPicPr>
        <xdr:cNvPr id="84" name="Picture 10130">
          <a:extLst>
            <a:ext uri="{FF2B5EF4-FFF2-40B4-BE49-F238E27FC236}">
              <a16:creationId xmlns:a16="http://schemas.microsoft.com/office/drawing/2014/main" xmlns="" id="{00000000-0008-0000-0D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85725" y="40243125"/>
          <a:ext cx="1028700" cy="600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102</xdr:row>
      <xdr:rowOff>28575</xdr:rowOff>
    </xdr:from>
    <xdr:to>
      <xdr:col>1</xdr:col>
      <xdr:colOff>1114425</xdr:colOff>
      <xdr:row>103</xdr:row>
      <xdr:rowOff>0</xdr:rowOff>
    </xdr:to>
    <xdr:pic>
      <xdr:nvPicPr>
        <xdr:cNvPr id="85" name="Picture 10131">
          <a:extLst>
            <a:ext uri="{FF2B5EF4-FFF2-40B4-BE49-F238E27FC236}">
              <a16:creationId xmlns:a16="http://schemas.microsoft.com/office/drawing/2014/main" xmlns="" id="{00000000-0008-0000-0D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0" y="39566850"/>
          <a:ext cx="1057275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101</xdr:row>
      <xdr:rowOff>47625</xdr:rowOff>
    </xdr:from>
    <xdr:to>
      <xdr:col>1</xdr:col>
      <xdr:colOff>1085850</xdr:colOff>
      <xdr:row>102</xdr:row>
      <xdr:rowOff>0</xdr:rowOff>
    </xdr:to>
    <xdr:pic>
      <xdr:nvPicPr>
        <xdr:cNvPr id="86" name="Picture 10167">
          <a:extLst>
            <a:ext uri="{FF2B5EF4-FFF2-40B4-BE49-F238E27FC236}">
              <a16:creationId xmlns:a16="http://schemas.microsoft.com/office/drawing/2014/main" xmlns="" id="{00000000-0008-0000-0D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42875" y="38928675"/>
          <a:ext cx="942975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100</xdr:row>
      <xdr:rowOff>9525</xdr:rowOff>
    </xdr:from>
    <xdr:to>
      <xdr:col>1</xdr:col>
      <xdr:colOff>1076325</xdr:colOff>
      <xdr:row>100</xdr:row>
      <xdr:rowOff>647700</xdr:rowOff>
    </xdr:to>
    <xdr:pic>
      <xdr:nvPicPr>
        <xdr:cNvPr id="87" name="Picture 10202">
          <a:extLst>
            <a:ext uri="{FF2B5EF4-FFF2-40B4-BE49-F238E27FC236}">
              <a16:creationId xmlns:a16="http://schemas.microsoft.com/office/drawing/2014/main" xmlns="" id="{00000000-0008-0000-0D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33350" y="38233350"/>
          <a:ext cx="942975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99</xdr:row>
      <xdr:rowOff>28575</xdr:rowOff>
    </xdr:from>
    <xdr:to>
      <xdr:col>1</xdr:col>
      <xdr:colOff>1009650</xdr:colOff>
      <xdr:row>99</xdr:row>
      <xdr:rowOff>628650</xdr:rowOff>
    </xdr:to>
    <xdr:pic>
      <xdr:nvPicPr>
        <xdr:cNvPr id="88" name="Picture 10203">
          <a:extLst>
            <a:ext uri="{FF2B5EF4-FFF2-40B4-BE49-F238E27FC236}">
              <a16:creationId xmlns:a16="http://schemas.microsoft.com/office/drawing/2014/main" xmlns="" id="{00000000-0008-0000-0D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28600" y="37595175"/>
          <a:ext cx="781050" cy="600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98</xdr:row>
      <xdr:rowOff>38100</xdr:rowOff>
    </xdr:from>
    <xdr:to>
      <xdr:col>1</xdr:col>
      <xdr:colOff>1019175</xdr:colOff>
      <xdr:row>99</xdr:row>
      <xdr:rowOff>0</xdr:rowOff>
    </xdr:to>
    <xdr:pic>
      <xdr:nvPicPr>
        <xdr:cNvPr id="89" name="Picture 10204">
          <a:extLst>
            <a:ext uri="{FF2B5EF4-FFF2-40B4-BE49-F238E27FC236}">
              <a16:creationId xmlns:a16="http://schemas.microsoft.com/office/drawing/2014/main" xmlns="" id="{00000000-0008-0000-0D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0025" y="36947475"/>
          <a:ext cx="819150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95</xdr:row>
      <xdr:rowOff>19050</xdr:rowOff>
    </xdr:from>
    <xdr:to>
      <xdr:col>1</xdr:col>
      <xdr:colOff>1114425</xdr:colOff>
      <xdr:row>96</xdr:row>
      <xdr:rowOff>0</xdr:rowOff>
    </xdr:to>
    <xdr:pic>
      <xdr:nvPicPr>
        <xdr:cNvPr id="90" name="Picture 10207">
          <a:extLst>
            <a:ext uri="{FF2B5EF4-FFF2-40B4-BE49-F238E27FC236}">
              <a16:creationId xmlns:a16="http://schemas.microsoft.com/office/drawing/2014/main" xmlns="" id="{00000000-0008-0000-0D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23825" y="34956750"/>
          <a:ext cx="99060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94</xdr:row>
      <xdr:rowOff>47625</xdr:rowOff>
    </xdr:from>
    <xdr:to>
      <xdr:col>1</xdr:col>
      <xdr:colOff>1114425</xdr:colOff>
      <xdr:row>95</xdr:row>
      <xdr:rowOff>0</xdr:rowOff>
    </xdr:to>
    <xdr:pic>
      <xdr:nvPicPr>
        <xdr:cNvPr id="91" name="Picture 10208">
          <a:extLst>
            <a:ext uri="{FF2B5EF4-FFF2-40B4-BE49-F238E27FC236}">
              <a16:creationId xmlns:a16="http://schemas.microsoft.com/office/drawing/2014/main" xmlns="" id="{00000000-0008-0000-0D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80975" y="34328100"/>
          <a:ext cx="93345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93</xdr:row>
      <xdr:rowOff>38100</xdr:rowOff>
    </xdr:from>
    <xdr:to>
      <xdr:col>1</xdr:col>
      <xdr:colOff>1028700</xdr:colOff>
      <xdr:row>94</xdr:row>
      <xdr:rowOff>0</xdr:rowOff>
    </xdr:to>
    <xdr:pic>
      <xdr:nvPicPr>
        <xdr:cNvPr id="92" name="Picture 10244">
          <a:extLst>
            <a:ext uri="{FF2B5EF4-FFF2-40B4-BE49-F238E27FC236}">
              <a16:creationId xmlns:a16="http://schemas.microsoft.com/office/drawing/2014/main" xmlns="" id="{00000000-0008-0000-0D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90500" y="33661350"/>
          <a:ext cx="838200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92</xdr:row>
      <xdr:rowOff>28575</xdr:rowOff>
    </xdr:from>
    <xdr:to>
      <xdr:col>1</xdr:col>
      <xdr:colOff>1028700</xdr:colOff>
      <xdr:row>92</xdr:row>
      <xdr:rowOff>647700</xdr:rowOff>
    </xdr:to>
    <xdr:pic>
      <xdr:nvPicPr>
        <xdr:cNvPr id="93" name="Picture 10245">
          <a:extLst>
            <a:ext uri="{FF2B5EF4-FFF2-40B4-BE49-F238E27FC236}">
              <a16:creationId xmlns:a16="http://schemas.microsoft.com/office/drawing/2014/main" xmlns="" id="{00000000-0008-0000-0D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19075" y="32994600"/>
          <a:ext cx="809625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97</xdr:row>
      <xdr:rowOff>47625</xdr:rowOff>
    </xdr:from>
    <xdr:to>
      <xdr:col>1</xdr:col>
      <xdr:colOff>1114425</xdr:colOff>
      <xdr:row>97</xdr:row>
      <xdr:rowOff>628650</xdr:rowOff>
    </xdr:to>
    <xdr:pic>
      <xdr:nvPicPr>
        <xdr:cNvPr id="94" name="Picture 10247">
          <a:extLst>
            <a:ext uri="{FF2B5EF4-FFF2-40B4-BE49-F238E27FC236}">
              <a16:creationId xmlns:a16="http://schemas.microsoft.com/office/drawing/2014/main" xmlns="" id="{00000000-0008-0000-0D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" y="36299775"/>
          <a:ext cx="1019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96</xdr:row>
      <xdr:rowOff>38100</xdr:rowOff>
    </xdr:from>
    <xdr:to>
      <xdr:col>1</xdr:col>
      <xdr:colOff>1104900</xdr:colOff>
      <xdr:row>96</xdr:row>
      <xdr:rowOff>619125</xdr:rowOff>
    </xdr:to>
    <xdr:pic>
      <xdr:nvPicPr>
        <xdr:cNvPr id="95" name="Picture 10248">
          <a:extLst>
            <a:ext uri="{FF2B5EF4-FFF2-40B4-BE49-F238E27FC236}">
              <a16:creationId xmlns:a16="http://schemas.microsoft.com/office/drawing/2014/main" xmlns="" id="{00000000-0008-0000-0D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95250" y="35633025"/>
          <a:ext cx="100965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11</xdr:row>
      <xdr:rowOff>314325</xdr:rowOff>
    </xdr:from>
    <xdr:to>
      <xdr:col>1</xdr:col>
      <xdr:colOff>1019175</xdr:colOff>
      <xdr:row>11</xdr:row>
      <xdr:rowOff>552450</xdr:rowOff>
    </xdr:to>
    <xdr:pic>
      <xdr:nvPicPr>
        <xdr:cNvPr id="96" name="Picture 10285">
          <a:extLst>
            <a:ext uri="{FF2B5EF4-FFF2-40B4-BE49-F238E27FC236}">
              <a16:creationId xmlns:a16="http://schemas.microsoft.com/office/drawing/2014/main" xmlns="" id="{00000000-0008-0000-0D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42875" y="18478500"/>
          <a:ext cx="87630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12</xdr:row>
      <xdr:rowOff>276225</xdr:rowOff>
    </xdr:from>
    <xdr:to>
      <xdr:col>1</xdr:col>
      <xdr:colOff>1085850</xdr:colOff>
      <xdr:row>12</xdr:row>
      <xdr:rowOff>514350</xdr:rowOff>
    </xdr:to>
    <xdr:pic>
      <xdr:nvPicPr>
        <xdr:cNvPr id="97" name="Picture 10285">
          <a:extLst>
            <a:ext uri="{FF2B5EF4-FFF2-40B4-BE49-F238E27FC236}">
              <a16:creationId xmlns:a16="http://schemas.microsoft.com/office/drawing/2014/main" xmlns="" id="{00000000-0008-0000-0D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85725" y="19097625"/>
          <a:ext cx="1000125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13</xdr:row>
      <xdr:rowOff>257175</xdr:rowOff>
    </xdr:from>
    <xdr:to>
      <xdr:col>1</xdr:col>
      <xdr:colOff>1114425</xdr:colOff>
      <xdr:row>13</xdr:row>
      <xdr:rowOff>495300</xdr:rowOff>
    </xdr:to>
    <xdr:pic>
      <xdr:nvPicPr>
        <xdr:cNvPr id="98" name="Picture 10285">
          <a:extLst>
            <a:ext uri="{FF2B5EF4-FFF2-40B4-BE49-F238E27FC236}">
              <a16:creationId xmlns:a16="http://schemas.microsoft.com/office/drawing/2014/main" xmlns="" id="{00000000-0008-0000-0D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9050" y="19735800"/>
          <a:ext cx="1095375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22</xdr:row>
      <xdr:rowOff>190500</xdr:rowOff>
    </xdr:from>
    <xdr:to>
      <xdr:col>1</xdr:col>
      <xdr:colOff>1066800</xdr:colOff>
      <xdr:row>22</xdr:row>
      <xdr:rowOff>428625</xdr:rowOff>
    </xdr:to>
    <xdr:pic>
      <xdr:nvPicPr>
        <xdr:cNvPr id="99" name="Picture 10285">
          <a:extLst>
            <a:ext uri="{FF2B5EF4-FFF2-40B4-BE49-F238E27FC236}">
              <a16:creationId xmlns:a16="http://schemas.microsoft.com/office/drawing/2014/main" xmlns="" id="{00000000-0008-0000-0D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90500" y="21326475"/>
          <a:ext cx="87630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23</xdr:row>
      <xdr:rowOff>238125</xdr:rowOff>
    </xdr:from>
    <xdr:to>
      <xdr:col>1</xdr:col>
      <xdr:colOff>1114425</xdr:colOff>
      <xdr:row>23</xdr:row>
      <xdr:rowOff>476250</xdr:rowOff>
    </xdr:to>
    <xdr:pic>
      <xdr:nvPicPr>
        <xdr:cNvPr id="100" name="Picture 10285">
          <a:extLst>
            <a:ext uri="{FF2B5EF4-FFF2-40B4-BE49-F238E27FC236}">
              <a16:creationId xmlns:a16="http://schemas.microsoft.com/office/drawing/2014/main" xmlns="" id="{00000000-0008-0000-0D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14300" y="22031325"/>
          <a:ext cx="1000125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24</xdr:row>
      <xdr:rowOff>266700</xdr:rowOff>
    </xdr:from>
    <xdr:to>
      <xdr:col>1</xdr:col>
      <xdr:colOff>1114425</xdr:colOff>
      <xdr:row>24</xdr:row>
      <xdr:rowOff>504825</xdr:rowOff>
    </xdr:to>
    <xdr:pic>
      <xdr:nvPicPr>
        <xdr:cNvPr id="101" name="Picture 10285">
          <a:extLst>
            <a:ext uri="{FF2B5EF4-FFF2-40B4-BE49-F238E27FC236}">
              <a16:creationId xmlns:a16="http://schemas.microsoft.com/office/drawing/2014/main" xmlns="" id="{00000000-0008-0000-0D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57150" y="22717125"/>
          <a:ext cx="1057275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285750</xdr:colOff>
      <xdr:row>5</xdr:row>
      <xdr:rowOff>296704</xdr:rowOff>
    </xdr:from>
    <xdr:to>
      <xdr:col>1</xdr:col>
      <xdr:colOff>723900</xdr:colOff>
      <xdr:row>5</xdr:row>
      <xdr:rowOff>942975</xdr:rowOff>
    </xdr:to>
    <xdr:pic>
      <xdr:nvPicPr>
        <xdr:cNvPr id="103" name="Picture 9519">
          <a:extLst>
            <a:ext uri="{FF2B5EF4-FFF2-40B4-BE49-F238E27FC236}">
              <a16:creationId xmlns:a16="http://schemas.microsoft.com/office/drawing/2014/main" xmlns="" id="{00000000-0008-0000-0D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5750" y="3525679"/>
          <a:ext cx="438150" cy="64627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16</xdr:row>
      <xdr:rowOff>134779</xdr:rowOff>
    </xdr:from>
    <xdr:to>
      <xdr:col>1</xdr:col>
      <xdr:colOff>809625</xdr:colOff>
      <xdr:row>16</xdr:row>
      <xdr:rowOff>781050</xdr:rowOff>
    </xdr:to>
    <xdr:pic>
      <xdr:nvPicPr>
        <xdr:cNvPr id="104" name="Picture 9519">
          <a:extLst>
            <a:ext uri="{FF2B5EF4-FFF2-40B4-BE49-F238E27FC236}">
              <a16:creationId xmlns:a16="http://schemas.microsoft.com/office/drawing/2014/main" xmlns="" id="{00000000-0008-0000-0D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1475" y="7469029"/>
          <a:ext cx="438150" cy="64627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323850</xdr:colOff>
      <xdr:row>26</xdr:row>
      <xdr:rowOff>47625</xdr:rowOff>
    </xdr:from>
    <xdr:to>
      <xdr:col>1</xdr:col>
      <xdr:colOff>695325</xdr:colOff>
      <xdr:row>26</xdr:row>
      <xdr:rowOff>638175</xdr:rowOff>
    </xdr:to>
    <xdr:pic>
      <xdr:nvPicPr>
        <xdr:cNvPr id="105" name="Picture 9517">
          <a:extLst>
            <a:ext uri="{FF2B5EF4-FFF2-40B4-BE49-F238E27FC236}">
              <a16:creationId xmlns:a16="http://schemas.microsoft.com/office/drawing/2014/main" xmlns="" id="{00000000-0008-0000-0D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3850" y="10353675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82</xdr:row>
      <xdr:rowOff>66675</xdr:rowOff>
    </xdr:from>
    <xdr:to>
      <xdr:col>1</xdr:col>
      <xdr:colOff>1000125</xdr:colOff>
      <xdr:row>82</xdr:row>
      <xdr:rowOff>628650</xdr:rowOff>
    </xdr:to>
    <xdr:pic>
      <xdr:nvPicPr>
        <xdr:cNvPr id="106" name="Picture 10124">
          <a:extLst>
            <a:ext uri="{FF2B5EF4-FFF2-40B4-BE49-F238E27FC236}">
              <a16:creationId xmlns:a16="http://schemas.microsoft.com/office/drawing/2014/main" xmlns="" id="{00000000-0008-0000-0D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6200" y="20888325"/>
          <a:ext cx="923925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83</xdr:row>
      <xdr:rowOff>76200</xdr:rowOff>
    </xdr:from>
    <xdr:to>
      <xdr:col>1</xdr:col>
      <xdr:colOff>1057275</xdr:colOff>
      <xdr:row>83</xdr:row>
      <xdr:rowOff>609600</xdr:rowOff>
    </xdr:to>
    <xdr:pic>
      <xdr:nvPicPr>
        <xdr:cNvPr id="107" name="Picture 10126">
          <a:extLst>
            <a:ext uri="{FF2B5EF4-FFF2-40B4-BE49-F238E27FC236}">
              <a16:creationId xmlns:a16="http://schemas.microsoft.com/office/drawing/2014/main" xmlns="" id="{00000000-0008-0000-0D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625" y="21555075"/>
          <a:ext cx="1009650" cy="533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84</xdr:row>
      <xdr:rowOff>104775</xdr:rowOff>
    </xdr:from>
    <xdr:to>
      <xdr:col>1</xdr:col>
      <xdr:colOff>1057275</xdr:colOff>
      <xdr:row>84</xdr:row>
      <xdr:rowOff>600075</xdr:rowOff>
    </xdr:to>
    <xdr:pic>
      <xdr:nvPicPr>
        <xdr:cNvPr id="108" name="Picture 10127">
          <a:extLst>
            <a:ext uri="{FF2B5EF4-FFF2-40B4-BE49-F238E27FC236}">
              <a16:creationId xmlns:a16="http://schemas.microsoft.com/office/drawing/2014/main" xmlns="" id="{00000000-0008-0000-0D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9050" y="22240875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85</xdr:row>
      <xdr:rowOff>95250</xdr:rowOff>
    </xdr:from>
    <xdr:to>
      <xdr:col>1</xdr:col>
      <xdr:colOff>1057275</xdr:colOff>
      <xdr:row>85</xdr:row>
      <xdr:rowOff>590550</xdr:rowOff>
    </xdr:to>
    <xdr:pic>
      <xdr:nvPicPr>
        <xdr:cNvPr id="109" name="Picture 10127">
          <a:extLst>
            <a:ext uri="{FF2B5EF4-FFF2-40B4-BE49-F238E27FC236}">
              <a16:creationId xmlns:a16="http://schemas.microsoft.com/office/drawing/2014/main" xmlns="" id="{00000000-0008-0000-0D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9050" y="22888575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87</xdr:row>
      <xdr:rowOff>57150</xdr:rowOff>
    </xdr:from>
    <xdr:to>
      <xdr:col>1</xdr:col>
      <xdr:colOff>981075</xdr:colOff>
      <xdr:row>87</xdr:row>
      <xdr:rowOff>619125</xdr:rowOff>
    </xdr:to>
    <xdr:pic>
      <xdr:nvPicPr>
        <xdr:cNvPr id="110" name="Picture 10124">
          <a:extLst>
            <a:ext uri="{FF2B5EF4-FFF2-40B4-BE49-F238E27FC236}">
              <a16:creationId xmlns:a16="http://schemas.microsoft.com/office/drawing/2014/main" xmlns="" id="{00000000-0008-0000-0D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7150" y="23507700"/>
          <a:ext cx="923925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88</xdr:row>
      <xdr:rowOff>47625</xdr:rowOff>
    </xdr:from>
    <xdr:to>
      <xdr:col>1</xdr:col>
      <xdr:colOff>1009650</xdr:colOff>
      <xdr:row>88</xdr:row>
      <xdr:rowOff>581025</xdr:rowOff>
    </xdr:to>
    <xdr:pic>
      <xdr:nvPicPr>
        <xdr:cNvPr id="111" name="Picture 10126">
          <a:extLst>
            <a:ext uri="{FF2B5EF4-FFF2-40B4-BE49-F238E27FC236}">
              <a16:creationId xmlns:a16="http://schemas.microsoft.com/office/drawing/2014/main" xmlns="" id="{00000000-0008-0000-0D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24155400"/>
          <a:ext cx="1009650" cy="533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89</xdr:row>
      <xdr:rowOff>85725</xdr:rowOff>
    </xdr:from>
    <xdr:to>
      <xdr:col>1</xdr:col>
      <xdr:colOff>1038225</xdr:colOff>
      <xdr:row>89</xdr:row>
      <xdr:rowOff>581025</xdr:rowOff>
    </xdr:to>
    <xdr:pic>
      <xdr:nvPicPr>
        <xdr:cNvPr id="112" name="Picture 10127">
          <a:extLst>
            <a:ext uri="{FF2B5EF4-FFF2-40B4-BE49-F238E27FC236}">
              <a16:creationId xmlns:a16="http://schemas.microsoft.com/office/drawing/2014/main" xmlns="" id="{00000000-0008-0000-0D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4850725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90</xdr:row>
      <xdr:rowOff>95250</xdr:rowOff>
    </xdr:from>
    <xdr:to>
      <xdr:col>1</xdr:col>
      <xdr:colOff>1038225</xdr:colOff>
      <xdr:row>90</xdr:row>
      <xdr:rowOff>590550</xdr:rowOff>
    </xdr:to>
    <xdr:pic>
      <xdr:nvPicPr>
        <xdr:cNvPr id="113" name="Picture 10127">
          <a:extLst>
            <a:ext uri="{FF2B5EF4-FFF2-40B4-BE49-F238E27FC236}">
              <a16:creationId xmlns:a16="http://schemas.microsoft.com/office/drawing/2014/main" xmlns="" id="{00000000-0008-0000-0D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5517475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107</xdr:row>
      <xdr:rowOff>19050</xdr:rowOff>
    </xdr:from>
    <xdr:to>
      <xdr:col>1</xdr:col>
      <xdr:colOff>1114425</xdr:colOff>
      <xdr:row>108</xdr:row>
      <xdr:rowOff>0</xdr:rowOff>
    </xdr:to>
    <xdr:pic>
      <xdr:nvPicPr>
        <xdr:cNvPr id="117" name="Picture 10207">
          <a:extLst>
            <a:ext uri="{FF2B5EF4-FFF2-40B4-BE49-F238E27FC236}">
              <a16:creationId xmlns:a16="http://schemas.microsoft.com/office/drawing/2014/main" xmlns="" id="{00000000-0008-0000-0D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23825" y="28070175"/>
          <a:ext cx="99060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106</xdr:row>
      <xdr:rowOff>47625</xdr:rowOff>
    </xdr:from>
    <xdr:to>
      <xdr:col>1</xdr:col>
      <xdr:colOff>1114425</xdr:colOff>
      <xdr:row>107</xdr:row>
      <xdr:rowOff>0</xdr:rowOff>
    </xdr:to>
    <xdr:pic>
      <xdr:nvPicPr>
        <xdr:cNvPr id="118" name="Picture 10208">
          <a:extLst>
            <a:ext uri="{FF2B5EF4-FFF2-40B4-BE49-F238E27FC236}">
              <a16:creationId xmlns:a16="http://schemas.microsoft.com/office/drawing/2014/main" xmlns="" id="{00000000-0008-0000-0D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80975" y="27441525"/>
          <a:ext cx="93345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105</xdr:row>
      <xdr:rowOff>38100</xdr:rowOff>
    </xdr:from>
    <xdr:to>
      <xdr:col>1</xdr:col>
      <xdr:colOff>1028700</xdr:colOff>
      <xdr:row>106</xdr:row>
      <xdr:rowOff>0</xdr:rowOff>
    </xdr:to>
    <xdr:pic>
      <xdr:nvPicPr>
        <xdr:cNvPr id="119" name="Picture 10244">
          <a:extLst>
            <a:ext uri="{FF2B5EF4-FFF2-40B4-BE49-F238E27FC236}">
              <a16:creationId xmlns:a16="http://schemas.microsoft.com/office/drawing/2014/main" xmlns="" id="{00000000-0008-0000-0D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90500" y="26774775"/>
          <a:ext cx="838200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104</xdr:row>
      <xdr:rowOff>28575</xdr:rowOff>
    </xdr:from>
    <xdr:to>
      <xdr:col>1</xdr:col>
      <xdr:colOff>1028700</xdr:colOff>
      <xdr:row>104</xdr:row>
      <xdr:rowOff>647700</xdr:rowOff>
    </xdr:to>
    <xdr:pic>
      <xdr:nvPicPr>
        <xdr:cNvPr id="120" name="Picture 10245">
          <a:extLst>
            <a:ext uri="{FF2B5EF4-FFF2-40B4-BE49-F238E27FC236}">
              <a16:creationId xmlns:a16="http://schemas.microsoft.com/office/drawing/2014/main" xmlns="" id="{00000000-0008-0000-0D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19075" y="26108025"/>
          <a:ext cx="809625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109</xdr:row>
      <xdr:rowOff>47625</xdr:rowOff>
    </xdr:from>
    <xdr:to>
      <xdr:col>1</xdr:col>
      <xdr:colOff>1114425</xdr:colOff>
      <xdr:row>109</xdr:row>
      <xdr:rowOff>628650</xdr:rowOff>
    </xdr:to>
    <xdr:pic>
      <xdr:nvPicPr>
        <xdr:cNvPr id="121" name="Picture 10247">
          <a:extLst>
            <a:ext uri="{FF2B5EF4-FFF2-40B4-BE49-F238E27FC236}">
              <a16:creationId xmlns:a16="http://schemas.microsoft.com/office/drawing/2014/main" xmlns="" id="{00000000-0008-0000-0D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" y="29413200"/>
          <a:ext cx="1019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108</xdr:row>
      <xdr:rowOff>38100</xdr:rowOff>
    </xdr:from>
    <xdr:to>
      <xdr:col>1</xdr:col>
      <xdr:colOff>1104900</xdr:colOff>
      <xdr:row>108</xdr:row>
      <xdr:rowOff>619125</xdr:rowOff>
    </xdr:to>
    <xdr:pic>
      <xdr:nvPicPr>
        <xdr:cNvPr id="122" name="Picture 10248">
          <a:extLst>
            <a:ext uri="{FF2B5EF4-FFF2-40B4-BE49-F238E27FC236}">
              <a16:creationId xmlns:a16="http://schemas.microsoft.com/office/drawing/2014/main" xmlns="" id="{00000000-0008-0000-0D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95250" y="28746450"/>
          <a:ext cx="100965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113</xdr:row>
      <xdr:rowOff>19050</xdr:rowOff>
    </xdr:from>
    <xdr:to>
      <xdr:col>1</xdr:col>
      <xdr:colOff>1114425</xdr:colOff>
      <xdr:row>114</xdr:row>
      <xdr:rowOff>0</xdr:rowOff>
    </xdr:to>
    <xdr:pic>
      <xdr:nvPicPr>
        <xdr:cNvPr id="123" name="Picture 10207">
          <a:extLst>
            <a:ext uri="{FF2B5EF4-FFF2-40B4-BE49-F238E27FC236}">
              <a16:creationId xmlns:a16="http://schemas.microsoft.com/office/drawing/2014/main" xmlns="" id="{00000000-0008-0000-0D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23825" y="35956875"/>
          <a:ext cx="99060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112</xdr:row>
      <xdr:rowOff>47625</xdr:rowOff>
    </xdr:from>
    <xdr:to>
      <xdr:col>1</xdr:col>
      <xdr:colOff>1114425</xdr:colOff>
      <xdr:row>113</xdr:row>
      <xdr:rowOff>0</xdr:rowOff>
    </xdr:to>
    <xdr:pic>
      <xdr:nvPicPr>
        <xdr:cNvPr id="124" name="Picture 10208">
          <a:extLst>
            <a:ext uri="{FF2B5EF4-FFF2-40B4-BE49-F238E27FC236}">
              <a16:creationId xmlns:a16="http://schemas.microsoft.com/office/drawing/2014/main" xmlns="" id="{00000000-0008-0000-0D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80975" y="35328225"/>
          <a:ext cx="93345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111</xdr:row>
      <xdr:rowOff>38100</xdr:rowOff>
    </xdr:from>
    <xdr:to>
      <xdr:col>1</xdr:col>
      <xdr:colOff>1028700</xdr:colOff>
      <xdr:row>112</xdr:row>
      <xdr:rowOff>0</xdr:rowOff>
    </xdr:to>
    <xdr:pic>
      <xdr:nvPicPr>
        <xdr:cNvPr id="125" name="Picture 10244">
          <a:extLst>
            <a:ext uri="{FF2B5EF4-FFF2-40B4-BE49-F238E27FC236}">
              <a16:creationId xmlns:a16="http://schemas.microsoft.com/office/drawing/2014/main" xmlns="" id="{00000000-0008-0000-0D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90500" y="34661475"/>
          <a:ext cx="838200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110</xdr:row>
      <xdr:rowOff>28575</xdr:rowOff>
    </xdr:from>
    <xdr:to>
      <xdr:col>1</xdr:col>
      <xdr:colOff>1028700</xdr:colOff>
      <xdr:row>110</xdr:row>
      <xdr:rowOff>647700</xdr:rowOff>
    </xdr:to>
    <xdr:pic>
      <xdr:nvPicPr>
        <xdr:cNvPr id="126" name="Picture 10245">
          <a:extLst>
            <a:ext uri="{FF2B5EF4-FFF2-40B4-BE49-F238E27FC236}">
              <a16:creationId xmlns:a16="http://schemas.microsoft.com/office/drawing/2014/main" xmlns="" id="{00000000-0008-0000-0D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19075" y="33994725"/>
          <a:ext cx="809625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115</xdr:row>
      <xdr:rowOff>47625</xdr:rowOff>
    </xdr:from>
    <xdr:to>
      <xdr:col>1</xdr:col>
      <xdr:colOff>1114425</xdr:colOff>
      <xdr:row>115</xdr:row>
      <xdr:rowOff>628650</xdr:rowOff>
    </xdr:to>
    <xdr:pic>
      <xdr:nvPicPr>
        <xdr:cNvPr id="127" name="Picture 10247">
          <a:extLst>
            <a:ext uri="{FF2B5EF4-FFF2-40B4-BE49-F238E27FC236}">
              <a16:creationId xmlns:a16="http://schemas.microsoft.com/office/drawing/2014/main" xmlns="" id="{00000000-0008-0000-0D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" y="37299900"/>
          <a:ext cx="1019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114</xdr:row>
      <xdr:rowOff>38100</xdr:rowOff>
    </xdr:from>
    <xdr:to>
      <xdr:col>1</xdr:col>
      <xdr:colOff>1104900</xdr:colOff>
      <xdr:row>114</xdr:row>
      <xdr:rowOff>619125</xdr:rowOff>
    </xdr:to>
    <xdr:pic>
      <xdr:nvPicPr>
        <xdr:cNvPr id="128" name="Picture 10248">
          <a:extLst>
            <a:ext uri="{FF2B5EF4-FFF2-40B4-BE49-F238E27FC236}">
              <a16:creationId xmlns:a16="http://schemas.microsoft.com/office/drawing/2014/main" xmlns="" id="{00000000-0008-0000-0D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95250" y="36633150"/>
          <a:ext cx="100965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285750</xdr:colOff>
      <xdr:row>6</xdr:row>
      <xdr:rowOff>295275</xdr:rowOff>
    </xdr:from>
    <xdr:to>
      <xdr:col>1</xdr:col>
      <xdr:colOff>723900</xdr:colOff>
      <xdr:row>6</xdr:row>
      <xdr:rowOff>941546</xdr:rowOff>
    </xdr:to>
    <xdr:pic>
      <xdr:nvPicPr>
        <xdr:cNvPr id="129" name="Picture 9519">
          <a:extLst>
            <a:ext uri="{FF2B5EF4-FFF2-40B4-BE49-F238E27FC236}">
              <a16:creationId xmlns:a16="http://schemas.microsoft.com/office/drawing/2014/main" xmlns="" id="{00000000-0008-0000-0D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5750" y="4657725"/>
          <a:ext cx="438150" cy="64627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46</xdr:row>
      <xdr:rowOff>19050</xdr:rowOff>
    </xdr:from>
    <xdr:to>
      <xdr:col>1</xdr:col>
      <xdr:colOff>876300</xdr:colOff>
      <xdr:row>46</xdr:row>
      <xdr:rowOff>657225</xdr:rowOff>
    </xdr:to>
    <xdr:pic>
      <xdr:nvPicPr>
        <xdr:cNvPr id="130" name="Picture 9520">
          <a:extLst>
            <a:ext uri="{FF2B5EF4-FFF2-40B4-BE49-F238E27FC236}">
              <a16:creationId xmlns:a16="http://schemas.microsoft.com/office/drawing/2014/main" xmlns="" id="{00000000-0008-0000-0D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7650" y="15401925"/>
          <a:ext cx="6286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66</xdr:row>
      <xdr:rowOff>19050</xdr:rowOff>
    </xdr:from>
    <xdr:to>
      <xdr:col>1</xdr:col>
      <xdr:colOff>876300</xdr:colOff>
      <xdr:row>66</xdr:row>
      <xdr:rowOff>657225</xdr:rowOff>
    </xdr:to>
    <xdr:pic>
      <xdr:nvPicPr>
        <xdr:cNvPr id="131" name="Picture 9520">
          <a:extLst>
            <a:ext uri="{FF2B5EF4-FFF2-40B4-BE49-F238E27FC236}">
              <a16:creationId xmlns:a16="http://schemas.microsoft.com/office/drawing/2014/main" xmlns="" id="{00000000-0008-0000-0D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7650" y="14744700"/>
          <a:ext cx="6286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10</xdr:row>
      <xdr:rowOff>171450</xdr:rowOff>
    </xdr:from>
    <xdr:to>
      <xdr:col>1</xdr:col>
      <xdr:colOff>1019175</xdr:colOff>
      <xdr:row>10</xdr:row>
      <xdr:rowOff>409575</xdr:rowOff>
    </xdr:to>
    <xdr:pic>
      <xdr:nvPicPr>
        <xdr:cNvPr id="132" name="Picture 10285">
          <a:extLst>
            <a:ext uri="{FF2B5EF4-FFF2-40B4-BE49-F238E27FC236}">
              <a16:creationId xmlns:a16="http://schemas.microsoft.com/office/drawing/2014/main" xmlns="" id="{00000000-0008-0000-0D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42875" y="5667375"/>
          <a:ext cx="87630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9</xdr:row>
      <xdr:rowOff>171450</xdr:rowOff>
    </xdr:from>
    <xdr:to>
      <xdr:col>1</xdr:col>
      <xdr:colOff>1019175</xdr:colOff>
      <xdr:row>9</xdr:row>
      <xdr:rowOff>409575</xdr:rowOff>
    </xdr:to>
    <xdr:pic>
      <xdr:nvPicPr>
        <xdr:cNvPr id="133" name="Picture 10285">
          <a:extLst>
            <a:ext uri="{FF2B5EF4-FFF2-40B4-BE49-F238E27FC236}">
              <a16:creationId xmlns:a16="http://schemas.microsoft.com/office/drawing/2014/main" xmlns="" id="{00000000-0008-0000-0D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42875" y="6210300"/>
          <a:ext cx="87630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285750</xdr:colOff>
      <xdr:row>7</xdr:row>
      <xdr:rowOff>295275</xdr:rowOff>
    </xdr:from>
    <xdr:to>
      <xdr:col>1</xdr:col>
      <xdr:colOff>723900</xdr:colOff>
      <xdr:row>7</xdr:row>
      <xdr:rowOff>941546</xdr:rowOff>
    </xdr:to>
    <xdr:pic>
      <xdr:nvPicPr>
        <xdr:cNvPr id="66" name="Picture 9519">
          <a:extLst>
            <a:ext uri="{FF2B5EF4-FFF2-40B4-BE49-F238E27FC236}">
              <a16:creationId xmlns:a16="http://schemas.microsoft.com/office/drawing/2014/main" xmlns="" id="{00000000-0008-0000-0D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5750" y="4657725"/>
          <a:ext cx="438150" cy="64627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228600</xdr:rowOff>
    </xdr:from>
    <xdr:to>
      <xdr:col>1</xdr:col>
      <xdr:colOff>1095375</xdr:colOff>
      <xdr:row>14</xdr:row>
      <xdr:rowOff>466725</xdr:rowOff>
    </xdr:to>
    <xdr:pic>
      <xdr:nvPicPr>
        <xdr:cNvPr id="102" name="Picture 10285">
          <a:extLst>
            <a:ext uri="{FF2B5EF4-FFF2-40B4-BE49-F238E27FC236}">
              <a16:creationId xmlns:a16="http://schemas.microsoft.com/office/drawing/2014/main" xmlns="" id="{00000000-0008-0000-0D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9963150"/>
          <a:ext cx="1095375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409575</xdr:colOff>
      <xdr:row>38</xdr:row>
      <xdr:rowOff>76200</xdr:rowOff>
    </xdr:from>
    <xdr:to>
      <xdr:col>1</xdr:col>
      <xdr:colOff>790575</xdr:colOff>
      <xdr:row>38</xdr:row>
      <xdr:rowOff>638175</xdr:rowOff>
    </xdr:to>
    <xdr:pic>
      <xdr:nvPicPr>
        <xdr:cNvPr id="114" name="Picture 9519">
          <a:extLst>
            <a:ext uri="{FF2B5EF4-FFF2-40B4-BE49-F238E27FC236}">
              <a16:creationId xmlns:a16="http://schemas.microsoft.com/office/drawing/2014/main" xmlns="" id="{00000000-0008-0000-0D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9575" y="16411575"/>
          <a:ext cx="381000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409575</xdr:colOff>
      <xdr:row>39</xdr:row>
      <xdr:rowOff>76200</xdr:rowOff>
    </xdr:from>
    <xdr:to>
      <xdr:col>1</xdr:col>
      <xdr:colOff>790575</xdr:colOff>
      <xdr:row>39</xdr:row>
      <xdr:rowOff>638175</xdr:rowOff>
    </xdr:to>
    <xdr:pic>
      <xdr:nvPicPr>
        <xdr:cNvPr id="115" name="Picture 9519">
          <a:extLst>
            <a:ext uri="{FF2B5EF4-FFF2-40B4-BE49-F238E27FC236}">
              <a16:creationId xmlns:a16="http://schemas.microsoft.com/office/drawing/2014/main" xmlns="" id="{00000000-0008-0000-0D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9575" y="17068800"/>
          <a:ext cx="381000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17</xdr:row>
      <xdr:rowOff>134779</xdr:rowOff>
    </xdr:from>
    <xdr:to>
      <xdr:col>1</xdr:col>
      <xdr:colOff>809625</xdr:colOff>
      <xdr:row>17</xdr:row>
      <xdr:rowOff>781050</xdr:rowOff>
    </xdr:to>
    <xdr:pic>
      <xdr:nvPicPr>
        <xdr:cNvPr id="116" name="Picture 9519">
          <a:extLst>
            <a:ext uri="{FF2B5EF4-FFF2-40B4-BE49-F238E27FC236}">
              <a16:creationId xmlns:a16="http://schemas.microsoft.com/office/drawing/2014/main" xmlns="" id="{00000000-0008-0000-0D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1475" y="11526679"/>
          <a:ext cx="438150" cy="64627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68</xdr:row>
      <xdr:rowOff>47625</xdr:rowOff>
    </xdr:from>
    <xdr:to>
      <xdr:col>1</xdr:col>
      <xdr:colOff>876300</xdr:colOff>
      <xdr:row>68</xdr:row>
      <xdr:rowOff>685800</xdr:rowOff>
    </xdr:to>
    <xdr:pic>
      <xdr:nvPicPr>
        <xdr:cNvPr id="134" name="Picture 9520">
          <a:extLst>
            <a:ext uri="{FF2B5EF4-FFF2-40B4-BE49-F238E27FC236}">
              <a16:creationId xmlns:a16="http://schemas.microsoft.com/office/drawing/2014/main" xmlns="" id="{00000000-0008-0000-0D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7650" y="49482375"/>
          <a:ext cx="6286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21</xdr:row>
      <xdr:rowOff>190500</xdr:rowOff>
    </xdr:from>
    <xdr:to>
      <xdr:col>1</xdr:col>
      <xdr:colOff>1066800</xdr:colOff>
      <xdr:row>21</xdr:row>
      <xdr:rowOff>428625</xdr:rowOff>
    </xdr:to>
    <xdr:pic>
      <xdr:nvPicPr>
        <xdr:cNvPr id="135" name="Picture 10285">
          <a:extLst>
            <a:ext uri="{FF2B5EF4-FFF2-40B4-BE49-F238E27FC236}">
              <a16:creationId xmlns:a16="http://schemas.microsoft.com/office/drawing/2014/main" xmlns="" id="{00000000-0008-0000-0D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90500" y="14582775"/>
          <a:ext cx="87630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20</xdr:row>
      <xdr:rowOff>190500</xdr:rowOff>
    </xdr:from>
    <xdr:to>
      <xdr:col>1</xdr:col>
      <xdr:colOff>1066800</xdr:colOff>
      <xdr:row>20</xdr:row>
      <xdr:rowOff>428625</xdr:rowOff>
    </xdr:to>
    <xdr:pic>
      <xdr:nvPicPr>
        <xdr:cNvPr id="136" name="Picture 10285">
          <a:extLst>
            <a:ext uri="{FF2B5EF4-FFF2-40B4-BE49-F238E27FC236}">
              <a16:creationId xmlns:a16="http://schemas.microsoft.com/office/drawing/2014/main" xmlns="" id="{00000000-0008-0000-0D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90500" y="14582775"/>
          <a:ext cx="87630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67</xdr:row>
      <xdr:rowOff>47625</xdr:rowOff>
    </xdr:from>
    <xdr:to>
      <xdr:col>1</xdr:col>
      <xdr:colOff>866775</xdr:colOff>
      <xdr:row>67</xdr:row>
      <xdr:rowOff>685800</xdr:rowOff>
    </xdr:to>
    <xdr:pic>
      <xdr:nvPicPr>
        <xdr:cNvPr id="140" name="Picture 9520">
          <a:extLst>
            <a:ext uri="{FF2B5EF4-FFF2-40B4-BE49-F238E27FC236}">
              <a16:creationId xmlns:a16="http://schemas.microsoft.com/office/drawing/2014/main" xmlns="" id="{00000000-0008-0000-0D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38125" y="48825150"/>
          <a:ext cx="6286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25</xdr:row>
      <xdr:rowOff>266700</xdr:rowOff>
    </xdr:from>
    <xdr:to>
      <xdr:col>1</xdr:col>
      <xdr:colOff>1114425</xdr:colOff>
      <xdr:row>25</xdr:row>
      <xdr:rowOff>504825</xdr:rowOff>
    </xdr:to>
    <xdr:pic>
      <xdr:nvPicPr>
        <xdr:cNvPr id="137" name="Picture 10285">
          <a:extLst>
            <a:ext uri="{FF2B5EF4-FFF2-40B4-BE49-F238E27FC236}">
              <a16:creationId xmlns:a16="http://schemas.microsoft.com/office/drawing/2014/main" xmlns="" id="{00000000-0008-0000-0D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57150" y="16192500"/>
          <a:ext cx="1057275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69</xdr:row>
      <xdr:rowOff>19050</xdr:rowOff>
    </xdr:from>
    <xdr:to>
      <xdr:col>1</xdr:col>
      <xdr:colOff>876300</xdr:colOff>
      <xdr:row>69</xdr:row>
      <xdr:rowOff>657225</xdr:rowOff>
    </xdr:to>
    <xdr:pic>
      <xdr:nvPicPr>
        <xdr:cNvPr id="138" name="Picture 9520">
          <a:extLst>
            <a:ext uri="{FF2B5EF4-FFF2-40B4-BE49-F238E27FC236}">
              <a16:creationId xmlns:a16="http://schemas.microsoft.com/office/drawing/2014/main" xmlns="" id="{00000000-0008-0000-0D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7650" y="28432125"/>
          <a:ext cx="6286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70</xdr:row>
      <xdr:rowOff>76200</xdr:rowOff>
    </xdr:from>
    <xdr:to>
      <xdr:col>1</xdr:col>
      <xdr:colOff>876300</xdr:colOff>
      <xdr:row>70</xdr:row>
      <xdr:rowOff>714375</xdr:rowOff>
    </xdr:to>
    <xdr:pic>
      <xdr:nvPicPr>
        <xdr:cNvPr id="139" name="Picture 9520">
          <a:extLst>
            <a:ext uri="{FF2B5EF4-FFF2-40B4-BE49-F238E27FC236}">
              <a16:creationId xmlns:a16="http://schemas.microsoft.com/office/drawing/2014/main" xmlns="" id="{00000000-0008-0000-0D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7650" y="50825400"/>
          <a:ext cx="6286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86</xdr:row>
      <xdr:rowOff>95250</xdr:rowOff>
    </xdr:from>
    <xdr:to>
      <xdr:col>1</xdr:col>
      <xdr:colOff>1057275</xdr:colOff>
      <xdr:row>86</xdr:row>
      <xdr:rowOff>590550</xdr:rowOff>
    </xdr:to>
    <xdr:pic>
      <xdr:nvPicPr>
        <xdr:cNvPr id="141" name="Picture 10127">
          <a:extLst>
            <a:ext uri="{FF2B5EF4-FFF2-40B4-BE49-F238E27FC236}">
              <a16:creationId xmlns:a16="http://schemas.microsoft.com/office/drawing/2014/main" xmlns="" id="{00000000-0008-0000-0D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9050" y="36395025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79</xdr:row>
      <xdr:rowOff>114300</xdr:rowOff>
    </xdr:from>
    <xdr:to>
      <xdr:col>1</xdr:col>
      <xdr:colOff>1114425</xdr:colOff>
      <xdr:row>79</xdr:row>
      <xdr:rowOff>609600</xdr:rowOff>
    </xdr:to>
    <xdr:pic>
      <xdr:nvPicPr>
        <xdr:cNvPr id="142" name="Picture 10127">
          <a:extLst>
            <a:ext uri="{FF2B5EF4-FFF2-40B4-BE49-F238E27FC236}">
              <a16:creationId xmlns:a16="http://schemas.microsoft.com/office/drawing/2014/main" xmlns="" id="{00000000-0008-0000-0D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76200" y="33785175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80</xdr:row>
      <xdr:rowOff>66675</xdr:rowOff>
    </xdr:from>
    <xdr:to>
      <xdr:col>1</xdr:col>
      <xdr:colOff>1000125</xdr:colOff>
      <xdr:row>80</xdr:row>
      <xdr:rowOff>628650</xdr:rowOff>
    </xdr:to>
    <xdr:pic>
      <xdr:nvPicPr>
        <xdr:cNvPr id="143" name="Picture 10124">
          <a:extLst>
            <a:ext uri="{FF2B5EF4-FFF2-40B4-BE49-F238E27FC236}">
              <a16:creationId xmlns:a16="http://schemas.microsoft.com/office/drawing/2014/main" xmlns="" id="{00000000-0008-0000-0D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6200" y="36366450"/>
          <a:ext cx="923925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81</xdr:row>
      <xdr:rowOff>66675</xdr:rowOff>
    </xdr:from>
    <xdr:to>
      <xdr:col>1</xdr:col>
      <xdr:colOff>1000125</xdr:colOff>
      <xdr:row>81</xdr:row>
      <xdr:rowOff>628650</xdr:rowOff>
    </xdr:to>
    <xdr:pic>
      <xdr:nvPicPr>
        <xdr:cNvPr id="144" name="Picture 10124">
          <a:extLst>
            <a:ext uri="{FF2B5EF4-FFF2-40B4-BE49-F238E27FC236}">
              <a16:creationId xmlns:a16="http://schemas.microsoft.com/office/drawing/2014/main" xmlns="" id="{00000000-0008-0000-0D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6200" y="36366450"/>
          <a:ext cx="923925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19</xdr:row>
      <xdr:rowOff>190500</xdr:rowOff>
    </xdr:from>
    <xdr:to>
      <xdr:col>1</xdr:col>
      <xdr:colOff>1066800</xdr:colOff>
      <xdr:row>19</xdr:row>
      <xdr:rowOff>428625</xdr:rowOff>
    </xdr:to>
    <xdr:pic>
      <xdr:nvPicPr>
        <xdr:cNvPr id="145" name="Picture 10285">
          <a:extLst>
            <a:ext uri="{FF2B5EF4-FFF2-40B4-BE49-F238E27FC236}">
              <a16:creationId xmlns:a16="http://schemas.microsoft.com/office/drawing/2014/main" xmlns="" id="{00000000-0008-0000-0D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90500" y="14211300"/>
          <a:ext cx="87630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18</xdr:row>
      <xdr:rowOff>134779</xdr:rowOff>
    </xdr:from>
    <xdr:to>
      <xdr:col>1</xdr:col>
      <xdr:colOff>809625</xdr:colOff>
      <xdr:row>18</xdr:row>
      <xdr:rowOff>781050</xdr:rowOff>
    </xdr:to>
    <xdr:pic>
      <xdr:nvPicPr>
        <xdr:cNvPr id="146" name="Picture 9519">
          <a:extLst>
            <a:ext uri="{FF2B5EF4-FFF2-40B4-BE49-F238E27FC236}">
              <a16:creationId xmlns:a16="http://schemas.microsoft.com/office/drawing/2014/main" xmlns="" id="{00000000-0008-0000-0D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1475" y="12526804"/>
          <a:ext cx="438150" cy="64627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56</xdr:row>
      <xdr:rowOff>47625</xdr:rowOff>
    </xdr:from>
    <xdr:to>
      <xdr:col>1</xdr:col>
      <xdr:colOff>962025</xdr:colOff>
      <xdr:row>56</xdr:row>
      <xdr:rowOff>657225</xdr:rowOff>
    </xdr:to>
    <xdr:pic>
      <xdr:nvPicPr>
        <xdr:cNvPr id="147" name="Picture 9520">
          <a:extLst>
            <a:ext uri="{FF2B5EF4-FFF2-40B4-BE49-F238E27FC236}">
              <a16:creationId xmlns:a16="http://schemas.microsoft.com/office/drawing/2014/main" xmlns="" id="{00000000-0008-0000-0D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33375" y="27460575"/>
          <a:ext cx="62865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409575</xdr:colOff>
      <xdr:row>36</xdr:row>
      <xdr:rowOff>76200</xdr:rowOff>
    </xdr:from>
    <xdr:to>
      <xdr:col>1</xdr:col>
      <xdr:colOff>790575</xdr:colOff>
      <xdr:row>36</xdr:row>
      <xdr:rowOff>638175</xdr:rowOff>
    </xdr:to>
    <xdr:pic>
      <xdr:nvPicPr>
        <xdr:cNvPr id="148" name="Picture 9519">
          <a:extLst>
            <a:ext uri="{FF2B5EF4-FFF2-40B4-BE49-F238E27FC236}">
              <a16:creationId xmlns:a16="http://schemas.microsoft.com/office/drawing/2014/main" xmlns="" id="{00000000-0008-0000-0D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9575" y="22231350"/>
          <a:ext cx="381000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409575</xdr:colOff>
      <xdr:row>37</xdr:row>
      <xdr:rowOff>238125</xdr:rowOff>
    </xdr:from>
    <xdr:to>
      <xdr:col>1</xdr:col>
      <xdr:colOff>790575</xdr:colOff>
      <xdr:row>37</xdr:row>
      <xdr:rowOff>800100</xdr:rowOff>
    </xdr:to>
    <xdr:pic>
      <xdr:nvPicPr>
        <xdr:cNvPr id="149" name="Picture 9519">
          <a:extLst>
            <a:ext uri="{FF2B5EF4-FFF2-40B4-BE49-F238E27FC236}">
              <a16:creationId xmlns:a16="http://schemas.microsoft.com/office/drawing/2014/main" xmlns="" id="{00000000-0008-0000-0D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29317950"/>
          <a:ext cx="381000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48</xdr:row>
      <xdr:rowOff>19050</xdr:rowOff>
    </xdr:from>
    <xdr:to>
      <xdr:col>1</xdr:col>
      <xdr:colOff>876300</xdr:colOff>
      <xdr:row>48</xdr:row>
      <xdr:rowOff>657225</xdr:rowOff>
    </xdr:to>
    <xdr:pic>
      <xdr:nvPicPr>
        <xdr:cNvPr id="150" name="Picture 9520">
          <a:extLst>
            <a:ext uri="{FF2B5EF4-FFF2-40B4-BE49-F238E27FC236}">
              <a16:creationId xmlns:a16="http://schemas.microsoft.com/office/drawing/2014/main" xmlns="" id="{00000000-0008-0000-0D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7650" y="25460325"/>
          <a:ext cx="6286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58</xdr:row>
      <xdr:rowOff>47625</xdr:rowOff>
    </xdr:from>
    <xdr:to>
      <xdr:col>1</xdr:col>
      <xdr:colOff>962025</xdr:colOff>
      <xdr:row>58</xdr:row>
      <xdr:rowOff>657225</xdr:rowOff>
    </xdr:to>
    <xdr:pic>
      <xdr:nvPicPr>
        <xdr:cNvPr id="151" name="Picture 9520">
          <a:extLst>
            <a:ext uri="{FF2B5EF4-FFF2-40B4-BE49-F238E27FC236}">
              <a16:creationId xmlns:a16="http://schemas.microsoft.com/office/drawing/2014/main" xmlns="" id="{00000000-0008-0000-0D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33375" y="29556075"/>
          <a:ext cx="62865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8</xdr:row>
      <xdr:rowOff>171450</xdr:rowOff>
    </xdr:from>
    <xdr:to>
      <xdr:col>1</xdr:col>
      <xdr:colOff>1019175</xdr:colOff>
      <xdr:row>8</xdr:row>
      <xdr:rowOff>409575</xdr:rowOff>
    </xdr:to>
    <xdr:pic>
      <xdr:nvPicPr>
        <xdr:cNvPr id="152" name="Picture 10285">
          <a:extLst>
            <a:ext uri="{FF2B5EF4-FFF2-40B4-BE49-F238E27FC236}">
              <a16:creationId xmlns:a16="http://schemas.microsoft.com/office/drawing/2014/main" xmlns="" id="{00000000-0008-0000-0D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42875" y="7934325"/>
          <a:ext cx="87630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323850</xdr:colOff>
      <xdr:row>28</xdr:row>
      <xdr:rowOff>57150</xdr:rowOff>
    </xdr:from>
    <xdr:to>
      <xdr:col>1</xdr:col>
      <xdr:colOff>695325</xdr:colOff>
      <xdr:row>28</xdr:row>
      <xdr:rowOff>647700</xdr:rowOff>
    </xdr:to>
    <xdr:pic>
      <xdr:nvPicPr>
        <xdr:cNvPr id="153" name="Picture 9517">
          <a:extLst>
            <a:ext uri="{FF2B5EF4-FFF2-40B4-BE49-F238E27FC236}">
              <a16:creationId xmlns:a16="http://schemas.microsoft.com/office/drawing/2014/main" xmlns="" id="{00000000-0008-0000-0D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3850" y="21097875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42</xdr:row>
      <xdr:rowOff>57150</xdr:rowOff>
    </xdr:from>
    <xdr:to>
      <xdr:col>1</xdr:col>
      <xdr:colOff>742950</xdr:colOff>
      <xdr:row>42</xdr:row>
      <xdr:rowOff>647700</xdr:rowOff>
    </xdr:to>
    <xdr:pic>
      <xdr:nvPicPr>
        <xdr:cNvPr id="154" name="Picture 9517">
          <a:extLst>
            <a:ext uri="{FF2B5EF4-FFF2-40B4-BE49-F238E27FC236}">
              <a16:creationId xmlns:a16="http://schemas.microsoft.com/office/drawing/2014/main" xmlns="" id="{00000000-0008-0000-0D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71475" y="26355675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352425</xdr:colOff>
      <xdr:row>40</xdr:row>
      <xdr:rowOff>47625</xdr:rowOff>
    </xdr:from>
    <xdr:to>
      <xdr:col>1</xdr:col>
      <xdr:colOff>723900</xdr:colOff>
      <xdr:row>40</xdr:row>
      <xdr:rowOff>638175</xdr:rowOff>
    </xdr:to>
    <xdr:pic>
      <xdr:nvPicPr>
        <xdr:cNvPr id="155" name="Picture 9517">
          <a:extLst>
            <a:ext uri="{FF2B5EF4-FFF2-40B4-BE49-F238E27FC236}">
              <a16:creationId xmlns:a16="http://schemas.microsoft.com/office/drawing/2014/main" xmlns="" id="{00000000-0008-0000-0D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25688925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295275</xdr:colOff>
      <xdr:row>29</xdr:row>
      <xdr:rowOff>19050</xdr:rowOff>
    </xdr:from>
    <xdr:to>
      <xdr:col>1</xdr:col>
      <xdr:colOff>666750</xdr:colOff>
      <xdr:row>29</xdr:row>
      <xdr:rowOff>609600</xdr:rowOff>
    </xdr:to>
    <xdr:pic>
      <xdr:nvPicPr>
        <xdr:cNvPr id="156" name="Picture 9517">
          <a:extLst>
            <a:ext uri="{FF2B5EF4-FFF2-40B4-BE49-F238E27FC236}">
              <a16:creationId xmlns:a16="http://schemas.microsoft.com/office/drawing/2014/main" xmlns="" id="{00000000-0008-0000-0D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5275" y="21717000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53</xdr:row>
      <xdr:rowOff>104775</xdr:rowOff>
    </xdr:from>
    <xdr:to>
      <xdr:col>1</xdr:col>
      <xdr:colOff>809625</xdr:colOff>
      <xdr:row>53</xdr:row>
      <xdr:rowOff>742950</xdr:rowOff>
    </xdr:to>
    <xdr:pic>
      <xdr:nvPicPr>
        <xdr:cNvPr id="157" name="Picture 9521">
          <a:extLst>
            <a:ext uri="{FF2B5EF4-FFF2-40B4-BE49-F238E27FC236}">
              <a16:creationId xmlns:a16="http://schemas.microsoft.com/office/drawing/2014/main" xmlns="" id="{00000000-0008-0000-0D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19075" y="38214300"/>
          <a:ext cx="5905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55</xdr:row>
      <xdr:rowOff>85725</xdr:rowOff>
    </xdr:from>
    <xdr:to>
      <xdr:col>1</xdr:col>
      <xdr:colOff>781050</xdr:colOff>
      <xdr:row>55</xdr:row>
      <xdr:rowOff>723900</xdr:rowOff>
    </xdr:to>
    <xdr:pic>
      <xdr:nvPicPr>
        <xdr:cNvPr id="158" name="Picture 9521">
          <a:extLst>
            <a:ext uri="{FF2B5EF4-FFF2-40B4-BE49-F238E27FC236}">
              <a16:creationId xmlns:a16="http://schemas.microsoft.com/office/drawing/2014/main" xmlns="" id="{00000000-0008-0000-0D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90500" y="33299400"/>
          <a:ext cx="5905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63</xdr:row>
      <xdr:rowOff>38100</xdr:rowOff>
    </xdr:from>
    <xdr:to>
      <xdr:col>1</xdr:col>
      <xdr:colOff>857250</xdr:colOff>
      <xdr:row>63</xdr:row>
      <xdr:rowOff>666750</xdr:rowOff>
    </xdr:to>
    <xdr:pic>
      <xdr:nvPicPr>
        <xdr:cNvPr id="159" name="Picture 9521">
          <a:extLst>
            <a:ext uri="{FF2B5EF4-FFF2-40B4-BE49-F238E27FC236}">
              <a16:creationId xmlns:a16="http://schemas.microsoft.com/office/drawing/2014/main" xmlns="" id="{00000000-0008-0000-0D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66700" y="37433250"/>
          <a:ext cx="5905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65</xdr:row>
      <xdr:rowOff>85725</xdr:rowOff>
    </xdr:from>
    <xdr:to>
      <xdr:col>1</xdr:col>
      <xdr:colOff>857250</xdr:colOff>
      <xdr:row>65</xdr:row>
      <xdr:rowOff>714375</xdr:rowOff>
    </xdr:to>
    <xdr:pic>
      <xdr:nvPicPr>
        <xdr:cNvPr id="160" name="Picture 9521">
          <a:extLst>
            <a:ext uri="{FF2B5EF4-FFF2-40B4-BE49-F238E27FC236}">
              <a16:creationId xmlns:a16="http://schemas.microsoft.com/office/drawing/2014/main" xmlns="" id="{00000000-0008-0000-0D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66700" y="47415450"/>
          <a:ext cx="5905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38100</xdr:rowOff>
    </xdr:from>
    <xdr:to>
      <xdr:col>1</xdr:col>
      <xdr:colOff>800100</xdr:colOff>
      <xdr:row>62</xdr:row>
      <xdr:rowOff>685800</xdr:rowOff>
    </xdr:to>
    <xdr:pic>
      <xdr:nvPicPr>
        <xdr:cNvPr id="161" name="Picture 9521">
          <a:extLst>
            <a:ext uri="{FF2B5EF4-FFF2-40B4-BE49-F238E27FC236}">
              <a16:creationId xmlns:a16="http://schemas.microsoft.com/office/drawing/2014/main" xmlns="" id="{00000000-0008-0000-0D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09550" y="44967525"/>
          <a:ext cx="590550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60</xdr:row>
      <xdr:rowOff>114300</xdr:rowOff>
    </xdr:from>
    <xdr:to>
      <xdr:col>1</xdr:col>
      <xdr:colOff>923925</xdr:colOff>
      <xdr:row>60</xdr:row>
      <xdr:rowOff>762000</xdr:rowOff>
    </xdr:to>
    <xdr:pic>
      <xdr:nvPicPr>
        <xdr:cNvPr id="162" name="Picture 9521">
          <a:extLst>
            <a:ext uri="{FF2B5EF4-FFF2-40B4-BE49-F238E27FC236}">
              <a16:creationId xmlns:a16="http://schemas.microsoft.com/office/drawing/2014/main" xmlns="" id="{00000000-0008-0000-0D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752600" y="44119800"/>
          <a:ext cx="590550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30</xdr:row>
      <xdr:rowOff>47625</xdr:rowOff>
    </xdr:from>
    <xdr:to>
      <xdr:col>1</xdr:col>
      <xdr:colOff>619125</xdr:colOff>
      <xdr:row>30</xdr:row>
      <xdr:rowOff>638175</xdr:rowOff>
    </xdr:to>
    <xdr:pic>
      <xdr:nvPicPr>
        <xdr:cNvPr id="163" name="Picture 9517">
          <a:extLst>
            <a:ext uri="{FF2B5EF4-FFF2-40B4-BE49-F238E27FC236}">
              <a16:creationId xmlns:a16="http://schemas.microsoft.com/office/drawing/2014/main" xmlns="" id="{00000000-0008-0000-0D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22402800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31</xdr:row>
      <xdr:rowOff>38100</xdr:rowOff>
    </xdr:from>
    <xdr:to>
      <xdr:col>1</xdr:col>
      <xdr:colOff>581025</xdr:colOff>
      <xdr:row>31</xdr:row>
      <xdr:rowOff>628650</xdr:rowOff>
    </xdr:to>
    <xdr:pic>
      <xdr:nvPicPr>
        <xdr:cNvPr id="164" name="Picture 9517">
          <a:extLst>
            <a:ext uri="{FF2B5EF4-FFF2-40B4-BE49-F238E27FC236}">
              <a16:creationId xmlns:a16="http://schemas.microsoft.com/office/drawing/2014/main" xmlns="" id="{00000000-0008-0000-0D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9550" y="23050500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285750</xdr:colOff>
      <xdr:row>32</xdr:row>
      <xdr:rowOff>38100</xdr:rowOff>
    </xdr:from>
    <xdr:to>
      <xdr:col>1</xdr:col>
      <xdr:colOff>657225</xdr:colOff>
      <xdr:row>32</xdr:row>
      <xdr:rowOff>628650</xdr:rowOff>
    </xdr:to>
    <xdr:pic>
      <xdr:nvPicPr>
        <xdr:cNvPr id="165" name="Picture 9517">
          <a:extLst>
            <a:ext uri="{FF2B5EF4-FFF2-40B4-BE49-F238E27FC236}">
              <a16:creationId xmlns:a16="http://schemas.microsoft.com/office/drawing/2014/main" xmlns="" id="{00000000-0008-0000-0D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85750" y="23707725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304800</xdr:colOff>
      <xdr:row>33</xdr:row>
      <xdr:rowOff>47625</xdr:rowOff>
    </xdr:from>
    <xdr:to>
      <xdr:col>1</xdr:col>
      <xdr:colOff>676275</xdr:colOff>
      <xdr:row>33</xdr:row>
      <xdr:rowOff>638175</xdr:rowOff>
    </xdr:to>
    <xdr:pic>
      <xdr:nvPicPr>
        <xdr:cNvPr id="166" name="Picture 9517">
          <a:extLst>
            <a:ext uri="{FF2B5EF4-FFF2-40B4-BE49-F238E27FC236}">
              <a16:creationId xmlns:a16="http://schemas.microsoft.com/office/drawing/2014/main" xmlns="" id="{00000000-0008-0000-0D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4800" y="24374475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314325</xdr:colOff>
      <xdr:row>43</xdr:row>
      <xdr:rowOff>95250</xdr:rowOff>
    </xdr:from>
    <xdr:to>
      <xdr:col>1</xdr:col>
      <xdr:colOff>685800</xdr:colOff>
      <xdr:row>43</xdr:row>
      <xdr:rowOff>685800</xdr:rowOff>
    </xdr:to>
    <xdr:pic>
      <xdr:nvPicPr>
        <xdr:cNvPr id="167" name="Picture 9517">
          <a:extLst>
            <a:ext uri="{FF2B5EF4-FFF2-40B4-BE49-F238E27FC236}">
              <a16:creationId xmlns:a16="http://schemas.microsoft.com/office/drawing/2014/main" xmlns="" id="{00000000-0008-0000-0D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4325" y="31099125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295275</xdr:colOff>
      <xdr:row>44</xdr:row>
      <xdr:rowOff>85725</xdr:rowOff>
    </xdr:from>
    <xdr:to>
      <xdr:col>1</xdr:col>
      <xdr:colOff>666750</xdr:colOff>
      <xdr:row>44</xdr:row>
      <xdr:rowOff>676275</xdr:rowOff>
    </xdr:to>
    <xdr:pic>
      <xdr:nvPicPr>
        <xdr:cNvPr id="168" name="Picture 9517">
          <a:extLst>
            <a:ext uri="{FF2B5EF4-FFF2-40B4-BE49-F238E27FC236}">
              <a16:creationId xmlns:a16="http://schemas.microsoft.com/office/drawing/2014/main" xmlns="" id="{00000000-0008-0000-0D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5275" y="31851600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323850</xdr:colOff>
      <xdr:row>45</xdr:row>
      <xdr:rowOff>114300</xdr:rowOff>
    </xdr:from>
    <xdr:to>
      <xdr:col>1</xdr:col>
      <xdr:colOff>695325</xdr:colOff>
      <xdr:row>45</xdr:row>
      <xdr:rowOff>704850</xdr:rowOff>
    </xdr:to>
    <xdr:pic>
      <xdr:nvPicPr>
        <xdr:cNvPr id="169" name="Picture 9517">
          <a:extLst>
            <a:ext uri="{FF2B5EF4-FFF2-40B4-BE49-F238E27FC236}">
              <a16:creationId xmlns:a16="http://schemas.microsoft.com/office/drawing/2014/main" xmlns="" id="{00000000-0008-0000-0D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3850" y="32642175"/>
          <a:ext cx="371475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257175</xdr:colOff>
      <xdr:row>51</xdr:row>
      <xdr:rowOff>76200</xdr:rowOff>
    </xdr:from>
    <xdr:to>
      <xdr:col>1</xdr:col>
      <xdr:colOff>847725</xdr:colOff>
      <xdr:row>51</xdr:row>
      <xdr:rowOff>723900</xdr:rowOff>
    </xdr:to>
    <xdr:pic>
      <xdr:nvPicPr>
        <xdr:cNvPr id="171" name="Picture 9521">
          <a:extLst>
            <a:ext uri="{FF2B5EF4-FFF2-40B4-BE49-F238E27FC236}">
              <a16:creationId xmlns:a16="http://schemas.microsoft.com/office/drawing/2014/main" xmlns="" id="{00000000-0008-0000-0D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57175" y="36918900"/>
          <a:ext cx="590550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52</xdr:row>
      <xdr:rowOff>47625</xdr:rowOff>
    </xdr:from>
    <xdr:to>
      <xdr:col>1</xdr:col>
      <xdr:colOff>809625</xdr:colOff>
      <xdr:row>52</xdr:row>
      <xdr:rowOff>695325</xdr:rowOff>
    </xdr:to>
    <xdr:pic>
      <xdr:nvPicPr>
        <xdr:cNvPr id="172" name="Picture 9521">
          <a:extLst>
            <a:ext uri="{FF2B5EF4-FFF2-40B4-BE49-F238E27FC236}">
              <a16:creationId xmlns:a16="http://schemas.microsoft.com/office/drawing/2014/main" xmlns="" id="{00000000-0008-0000-0D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19075" y="37404675"/>
          <a:ext cx="590550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91</xdr:row>
      <xdr:rowOff>85725</xdr:rowOff>
    </xdr:from>
    <xdr:to>
      <xdr:col>1</xdr:col>
      <xdr:colOff>1085850</xdr:colOff>
      <xdr:row>91</xdr:row>
      <xdr:rowOff>581025</xdr:rowOff>
    </xdr:to>
    <xdr:pic>
      <xdr:nvPicPr>
        <xdr:cNvPr id="173" name="Picture 10127">
          <a:extLst>
            <a:ext uri="{FF2B5EF4-FFF2-40B4-BE49-F238E27FC236}">
              <a16:creationId xmlns:a16="http://schemas.microsoft.com/office/drawing/2014/main" xmlns="" id="{00000000-0008-0000-0D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63036450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190501</xdr:colOff>
      <xdr:row>74</xdr:row>
      <xdr:rowOff>47625</xdr:rowOff>
    </xdr:from>
    <xdr:to>
      <xdr:col>1</xdr:col>
      <xdr:colOff>885825</xdr:colOff>
      <xdr:row>74</xdr:row>
      <xdr:rowOff>609600</xdr:rowOff>
    </xdr:to>
    <xdr:pic>
      <xdr:nvPicPr>
        <xdr:cNvPr id="174" name="Picture 10124">
          <a:extLst>
            <a:ext uri="{FF2B5EF4-FFF2-40B4-BE49-F238E27FC236}">
              <a16:creationId xmlns:a16="http://schemas.microsoft.com/office/drawing/2014/main" xmlns="" id="{00000000-0008-0000-0D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90501" y="51825525"/>
          <a:ext cx="695324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75</xdr:row>
      <xdr:rowOff>28575</xdr:rowOff>
    </xdr:from>
    <xdr:to>
      <xdr:col>1</xdr:col>
      <xdr:colOff>952500</xdr:colOff>
      <xdr:row>75</xdr:row>
      <xdr:rowOff>590550</xdr:rowOff>
    </xdr:to>
    <xdr:pic>
      <xdr:nvPicPr>
        <xdr:cNvPr id="175" name="Picture 10124">
          <a:extLst>
            <a:ext uri="{FF2B5EF4-FFF2-40B4-BE49-F238E27FC236}">
              <a16:creationId xmlns:a16="http://schemas.microsoft.com/office/drawing/2014/main" xmlns="" id="{00000000-0008-0000-0D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33350" y="52463700"/>
          <a:ext cx="819150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142</xdr:row>
      <xdr:rowOff>28575</xdr:rowOff>
    </xdr:from>
    <xdr:to>
      <xdr:col>2</xdr:col>
      <xdr:colOff>990600</xdr:colOff>
      <xdr:row>142</xdr:row>
      <xdr:rowOff>609600</xdr:rowOff>
    </xdr:to>
    <xdr:pic>
      <xdr:nvPicPr>
        <xdr:cNvPr id="176" name="Picture 10365">
          <a:extLst>
            <a:ext uri="{FF2B5EF4-FFF2-40B4-BE49-F238E27FC236}">
              <a16:creationId xmlns:a16="http://schemas.microsoft.com/office/drawing/2014/main" xmlns="" id="{00000000-0008-0000-0D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-5000"/>
        </a:blip>
        <a:srcRect/>
        <a:stretch>
          <a:fillRect/>
        </a:stretch>
      </xdr:blipFill>
      <xdr:spPr bwMode="auto">
        <a:xfrm>
          <a:off x="2105025" y="6229350"/>
          <a:ext cx="77152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143</xdr:row>
      <xdr:rowOff>123825</xdr:rowOff>
    </xdr:from>
    <xdr:to>
      <xdr:col>2</xdr:col>
      <xdr:colOff>1123950</xdr:colOff>
      <xdr:row>143</xdr:row>
      <xdr:rowOff>533400</xdr:rowOff>
    </xdr:to>
    <xdr:pic>
      <xdr:nvPicPr>
        <xdr:cNvPr id="177" name="Picture 10367">
          <a:extLst>
            <a:ext uri="{FF2B5EF4-FFF2-40B4-BE49-F238E27FC236}">
              <a16:creationId xmlns:a16="http://schemas.microsoft.com/office/drawing/2014/main" xmlns="" id="{00000000-0008-0000-0D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lum bright="-5000"/>
        </a:blip>
        <a:srcRect/>
        <a:stretch>
          <a:fillRect/>
        </a:stretch>
      </xdr:blipFill>
      <xdr:spPr bwMode="auto">
        <a:xfrm>
          <a:off x="2019300" y="6981825"/>
          <a:ext cx="990600" cy="4095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144</xdr:row>
      <xdr:rowOff>47625</xdr:rowOff>
    </xdr:from>
    <xdr:to>
      <xdr:col>2</xdr:col>
      <xdr:colOff>1000125</xdr:colOff>
      <xdr:row>144</xdr:row>
      <xdr:rowOff>628650</xdr:rowOff>
    </xdr:to>
    <xdr:pic>
      <xdr:nvPicPr>
        <xdr:cNvPr id="178" name="Picture 10365">
          <a:extLst>
            <a:ext uri="{FF2B5EF4-FFF2-40B4-BE49-F238E27FC236}">
              <a16:creationId xmlns:a16="http://schemas.microsoft.com/office/drawing/2014/main" xmlns="" id="{00000000-0008-0000-0D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-5000"/>
        </a:blip>
        <a:srcRect/>
        <a:stretch>
          <a:fillRect/>
        </a:stretch>
      </xdr:blipFill>
      <xdr:spPr bwMode="auto">
        <a:xfrm>
          <a:off x="2114550" y="7600950"/>
          <a:ext cx="77152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146</xdr:row>
      <xdr:rowOff>47625</xdr:rowOff>
    </xdr:from>
    <xdr:to>
      <xdr:col>2</xdr:col>
      <xdr:colOff>1000125</xdr:colOff>
      <xdr:row>146</xdr:row>
      <xdr:rowOff>628650</xdr:rowOff>
    </xdr:to>
    <xdr:pic>
      <xdr:nvPicPr>
        <xdr:cNvPr id="179" name="Picture 10365">
          <a:extLst>
            <a:ext uri="{FF2B5EF4-FFF2-40B4-BE49-F238E27FC236}">
              <a16:creationId xmlns:a16="http://schemas.microsoft.com/office/drawing/2014/main" xmlns="" id="{00000000-0008-0000-0D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-5000"/>
        </a:blip>
        <a:srcRect/>
        <a:stretch>
          <a:fillRect/>
        </a:stretch>
      </xdr:blipFill>
      <xdr:spPr bwMode="auto">
        <a:xfrm>
          <a:off x="2114550" y="8991600"/>
          <a:ext cx="77152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148</xdr:row>
      <xdr:rowOff>38100</xdr:rowOff>
    </xdr:from>
    <xdr:to>
      <xdr:col>2</xdr:col>
      <xdr:colOff>981075</xdr:colOff>
      <xdr:row>148</xdr:row>
      <xdr:rowOff>619125</xdr:rowOff>
    </xdr:to>
    <xdr:pic>
      <xdr:nvPicPr>
        <xdr:cNvPr id="180" name="Picture 10365">
          <a:extLst>
            <a:ext uri="{FF2B5EF4-FFF2-40B4-BE49-F238E27FC236}">
              <a16:creationId xmlns:a16="http://schemas.microsoft.com/office/drawing/2014/main" xmlns="" id="{00000000-0008-0000-0D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-5000"/>
        </a:blip>
        <a:srcRect/>
        <a:stretch>
          <a:fillRect/>
        </a:stretch>
      </xdr:blipFill>
      <xdr:spPr bwMode="auto">
        <a:xfrm>
          <a:off x="2095500" y="10372725"/>
          <a:ext cx="77152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145</xdr:row>
      <xdr:rowOff>95250</xdr:rowOff>
    </xdr:from>
    <xdr:to>
      <xdr:col>2</xdr:col>
      <xdr:colOff>1114425</xdr:colOff>
      <xdr:row>145</xdr:row>
      <xdr:rowOff>514350</xdr:rowOff>
    </xdr:to>
    <xdr:pic>
      <xdr:nvPicPr>
        <xdr:cNvPr id="181" name="Picture 10367">
          <a:extLst>
            <a:ext uri="{FF2B5EF4-FFF2-40B4-BE49-F238E27FC236}">
              <a16:creationId xmlns:a16="http://schemas.microsoft.com/office/drawing/2014/main" xmlns="" id="{00000000-0008-0000-0D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lum bright="-5000"/>
        </a:blip>
        <a:srcRect/>
        <a:stretch>
          <a:fillRect/>
        </a:stretch>
      </xdr:blipFill>
      <xdr:spPr bwMode="auto">
        <a:xfrm>
          <a:off x="2009775" y="8343900"/>
          <a:ext cx="99060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147</xdr:row>
      <xdr:rowOff>66675</xdr:rowOff>
    </xdr:from>
    <xdr:to>
      <xdr:col>2</xdr:col>
      <xdr:colOff>1095375</xdr:colOff>
      <xdr:row>147</xdr:row>
      <xdr:rowOff>504825</xdr:rowOff>
    </xdr:to>
    <xdr:pic>
      <xdr:nvPicPr>
        <xdr:cNvPr id="182" name="Picture 10367">
          <a:extLst>
            <a:ext uri="{FF2B5EF4-FFF2-40B4-BE49-F238E27FC236}">
              <a16:creationId xmlns:a16="http://schemas.microsoft.com/office/drawing/2014/main" xmlns="" id="{00000000-0008-0000-0D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lum bright="-5000"/>
        </a:blip>
        <a:srcRect/>
        <a:stretch>
          <a:fillRect/>
        </a:stretch>
      </xdr:blipFill>
      <xdr:spPr bwMode="auto">
        <a:xfrm>
          <a:off x="1990725" y="9705975"/>
          <a:ext cx="990600" cy="438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149</xdr:row>
      <xdr:rowOff>104775</xdr:rowOff>
    </xdr:from>
    <xdr:to>
      <xdr:col>2</xdr:col>
      <xdr:colOff>1104900</xdr:colOff>
      <xdr:row>149</xdr:row>
      <xdr:rowOff>581025</xdr:rowOff>
    </xdr:to>
    <xdr:pic>
      <xdr:nvPicPr>
        <xdr:cNvPr id="183" name="Picture 10367">
          <a:extLst>
            <a:ext uri="{FF2B5EF4-FFF2-40B4-BE49-F238E27FC236}">
              <a16:creationId xmlns:a16="http://schemas.microsoft.com/office/drawing/2014/main" xmlns="" id="{00000000-0008-0000-0D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lum bright="-5000"/>
        </a:blip>
        <a:srcRect/>
        <a:stretch>
          <a:fillRect/>
        </a:stretch>
      </xdr:blipFill>
      <xdr:spPr bwMode="auto">
        <a:xfrm>
          <a:off x="2000250" y="11134725"/>
          <a:ext cx="990600" cy="476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150</xdr:row>
      <xdr:rowOff>66675</xdr:rowOff>
    </xdr:from>
    <xdr:to>
      <xdr:col>2</xdr:col>
      <xdr:colOff>1019175</xdr:colOff>
      <xdr:row>150</xdr:row>
      <xdr:rowOff>638175</xdr:rowOff>
    </xdr:to>
    <xdr:pic>
      <xdr:nvPicPr>
        <xdr:cNvPr id="184" name="Picture 10368">
          <a:extLst>
            <a:ext uri="{FF2B5EF4-FFF2-40B4-BE49-F238E27FC236}">
              <a16:creationId xmlns:a16="http://schemas.microsoft.com/office/drawing/2014/main" xmlns="" id="{00000000-0008-0000-0D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lum bright="-5000"/>
        </a:blip>
        <a:srcRect/>
        <a:stretch>
          <a:fillRect/>
        </a:stretch>
      </xdr:blipFill>
      <xdr:spPr bwMode="auto">
        <a:xfrm>
          <a:off x="2038350" y="11791950"/>
          <a:ext cx="866775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151</xdr:row>
      <xdr:rowOff>66675</xdr:rowOff>
    </xdr:from>
    <xdr:to>
      <xdr:col>2</xdr:col>
      <xdr:colOff>1028700</xdr:colOff>
      <xdr:row>151</xdr:row>
      <xdr:rowOff>638175</xdr:rowOff>
    </xdr:to>
    <xdr:pic>
      <xdr:nvPicPr>
        <xdr:cNvPr id="185" name="Picture 10368">
          <a:extLst>
            <a:ext uri="{FF2B5EF4-FFF2-40B4-BE49-F238E27FC236}">
              <a16:creationId xmlns:a16="http://schemas.microsoft.com/office/drawing/2014/main" xmlns="" id="{00000000-0008-0000-0D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lum bright="-5000"/>
        </a:blip>
        <a:srcRect/>
        <a:stretch>
          <a:fillRect/>
        </a:stretch>
      </xdr:blipFill>
      <xdr:spPr bwMode="auto">
        <a:xfrm>
          <a:off x="2009775" y="12487275"/>
          <a:ext cx="904875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152</xdr:row>
      <xdr:rowOff>47625</xdr:rowOff>
    </xdr:from>
    <xdr:to>
      <xdr:col>2</xdr:col>
      <xdr:colOff>1085850</xdr:colOff>
      <xdr:row>152</xdr:row>
      <xdr:rowOff>619125</xdr:rowOff>
    </xdr:to>
    <xdr:pic>
      <xdr:nvPicPr>
        <xdr:cNvPr id="186" name="Picture 10368">
          <a:extLst>
            <a:ext uri="{FF2B5EF4-FFF2-40B4-BE49-F238E27FC236}">
              <a16:creationId xmlns:a16="http://schemas.microsoft.com/office/drawing/2014/main" xmlns="" id="{00000000-0008-0000-0D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lum bright="-5000"/>
        </a:blip>
        <a:srcRect/>
        <a:stretch>
          <a:fillRect/>
        </a:stretch>
      </xdr:blipFill>
      <xdr:spPr bwMode="auto">
        <a:xfrm>
          <a:off x="2028825" y="13163550"/>
          <a:ext cx="942975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177</xdr:row>
      <xdr:rowOff>228600</xdr:rowOff>
    </xdr:from>
    <xdr:to>
      <xdr:col>2</xdr:col>
      <xdr:colOff>1196269</xdr:colOff>
      <xdr:row>177</xdr:row>
      <xdr:rowOff>747091</xdr:rowOff>
    </xdr:to>
    <xdr:pic>
      <xdr:nvPicPr>
        <xdr:cNvPr id="187" name="Picture 10381">
          <a:extLst>
            <a:ext uri="{FF2B5EF4-FFF2-40B4-BE49-F238E27FC236}">
              <a16:creationId xmlns:a16="http://schemas.microsoft.com/office/drawing/2014/main" xmlns="" id="{00000000-0008-0000-0D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162050" y="124101225"/>
          <a:ext cx="1148644" cy="5184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176</xdr:row>
      <xdr:rowOff>266699</xdr:rowOff>
    </xdr:from>
    <xdr:to>
      <xdr:col>2</xdr:col>
      <xdr:colOff>590550</xdr:colOff>
      <xdr:row>176</xdr:row>
      <xdr:rowOff>790574</xdr:rowOff>
    </xdr:to>
    <xdr:pic>
      <xdr:nvPicPr>
        <xdr:cNvPr id="188" name="Picture 10474">
          <a:extLst>
            <a:ext uri="{FF2B5EF4-FFF2-40B4-BE49-F238E27FC236}">
              <a16:creationId xmlns:a16="http://schemas.microsoft.com/office/drawing/2014/main" xmlns="" id="{00000000-0008-0000-0D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390650" y="122958224"/>
          <a:ext cx="314325" cy="523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752475</xdr:colOff>
      <xdr:row>176</xdr:row>
      <xdr:rowOff>266699</xdr:rowOff>
    </xdr:from>
    <xdr:to>
      <xdr:col>2</xdr:col>
      <xdr:colOff>1066800</xdr:colOff>
      <xdr:row>176</xdr:row>
      <xdr:rowOff>790574</xdr:rowOff>
    </xdr:to>
    <xdr:pic>
      <xdr:nvPicPr>
        <xdr:cNvPr id="189" name="Picture 10474">
          <a:extLst>
            <a:ext uri="{FF2B5EF4-FFF2-40B4-BE49-F238E27FC236}">
              <a16:creationId xmlns:a16="http://schemas.microsoft.com/office/drawing/2014/main" xmlns="" id="{00000000-0008-0000-0D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866900" y="122958224"/>
          <a:ext cx="314325" cy="523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157</xdr:row>
      <xdr:rowOff>28575</xdr:rowOff>
    </xdr:from>
    <xdr:to>
      <xdr:col>2</xdr:col>
      <xdr:colOff>990600</xdr:colOff>
      <xdr:row>157</xdr:row>
      <xdr:rowOff>609600</xdr:rowOff>
    </xdr:to>
    <xdr:pic>
      <xdr:nvPicPr>
        <xdr:cNvPr id="190" name="Picture 10365">
          <a:extLst>
            <a:ext uri="{FF2B5EF4-FFF2-40B4-BE49-F238E27FC236}">
              <a16:creationId xmlns:a16="http://schemas.microsoft.com/office/drawing/2014/main" xmlns="" id="{00000000-0008-0000-0D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-5000"/>
        </a:blip>
        <a:srcRect/>
        <a:stretch>
          <a:fillRect/>
        </a:stretch>
      </xdr:blipFill>
      <xdr:spPr bwMode="auto">
        <a:xfrm>
          <a:off x="2105025" y="17897475"/>
          <a:ext cx="77152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158</xdr:row>
      <xdr:rowOff>123825</xdr:rowOff>
    </xdr:from>
    <xdr:to>
      <xdr:col>2</xdr:col>
      <xdr:colOff>1123950</xdr:colOff>
      <xdr:row>158</xdr:row>
      <xdr:rowOff>533400</xdr:rowOff>
    </xdr:to>
    <xdr:pic>
      <xdr:nvPicPr>
        <xdr:cNvPr id="191" name="Picture 10367">
          <a:extLst>
            <a:ext uri="{FF2B5EF4-FFF2-40B4-BE49-F238E27FC236}">
              <a16:creationId xmlns:a16="http://schemas.microsoft.com/office/drawing/2014/main" xmlns="" id="{00000000-0008-0000-0D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lum bright="-5000"/>
        </a:blip>
        <a:srcRect/>
        <a:stretch>
          <a:fillRect/>
        </a:stretch>
      </xdr:blipFill>
      <xdr:spPr bwMode="auto">
        <a:xfrm>
          <a:off x="2019300" y="18688050"/>
          <a:ext cx="990600" cy="4095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159</xdr:row>
      <xdr:rowOff>47625</xdr:rowOff>
    </xdr:from>
    <xdr:to>
      <xdr:col>2</xdr:col>
      <xdr:colOff>1000125</xdr:colOff>
      <xdr:row>159</xdr:row>
      <xdr:rowOff>628650</xdr:rowOff>
    </xdr:to>
    <xdr:pic>
      <xdr:nvPicPr>
        <xdr:cNvPr id="192" name="Picture 10365">
          <a:extLst>
            <a:ext uri="{FF2B5EF4-FFF2-40B4-BE49-F238E27FC236}">
              <a16:creationId xmlns:a16="http://schemas.microsoft.com/office/drawing/2014/main" xmlns="" id="{00000000-0008-0000-0D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-5000"/>
        </a:blip>
        <a:srcRect/>
        <a:stretch>
          <a:fillRect/>
        </a:stretch>
      </xdr:blipFill>
      <xdr:spPr bwMode="auto">
        <a:xfrm>
          <a:off x="2114550" y="19307175"/>
          <a:ext cx="77152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161</xdr:row>
      <xdr:rowOff>47625</xdr:rowOff>
    </xdr:from>
    <xdr:to>
      <xdr:col>2</xdr:col>
      <xdr:colOff>1000125</xdr:colOff>
      <xdr:row>161</xdr:row>
      <xdr:rowOff>628650</xdr:rowOff>
    </xdr:to>
    <xdr:pic>
      <xdr:nvPicPr>
        <xdr:cNvPr id="193" name="Picture 10365">
          <a:extLst>
            <a:ext uri="{FF2B5EF4-FFF2-40B4-BE49-F238E27FC236}">
              <a16:creationId xmlns:a16="http://schemas.microsoft.com/office/drawing/2014/main" xmlns="" id="{00000000-0008-0000-0D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-5000"/>
        </a:blip>
        <a:srcRect/>
        <a:stretch>
          <a:fillRect/>
        </a:stretch>
      </xdr:blipFill>
      <xdr:spPr bwMode="auto">
        <a:xfrm>
          <a:off x="2114550" y="20697825"/>
          <a:ext cx="77152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163</xdr:row>
      <xdr:rowOff>38100</xdr:rowOff>
    </xdr:from>
    <xdr:to>
      <xdr:col>2</xdr:col>
      <xdr:colOff>981075</xdr:colOff>
      <xdr:row>163</xdr:row>
      <xdr:rowOff>619125</xdr:rowOff>
    </xdr:to>
    <xdr:pic>
      <xdr:nvPicPr>
        <xdr:cNvPr id="194" name="Picture 10365">
          <a:extLst>
            <a:ext uri="{FF2B5EF4-FFF2-40B4-BE49-F238E27FC236}">
              <a16:creationId xmlns:a16="http://schemas.microsoft.com/office/drawing/2014/main" xmlns="" id="{00000000-0008-0000-0D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-5000"/>
        </a:blip>
        <a:srcRect/>
        <a:stretch>
          <a:fillRect/>
        </a:stretch>
      </xdr:blipFill>
      <xdr:spPr bwMode="auto">
        <a:xfrm>
          <a:off x="2095500" y="22078950"/>
          <a:ext cx="77152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160</xdr:row>
      <xdr:rowOff>95250</xdr:rowOff>
    </xdr:from>
    <xdr:to>
      <xdr:col>2</xdr:col>
      <xdr:colOff>1114425</xdr:colOff>
      <xdr:row>160</xdr:row>
      <xdr:rowOff>495300</xdr:rowOff>
    </xdr:to>
    <xdr:pic>
      <xdr:nvPicPr>
        <xdr:cNvPr id="195" name="Picture 10367">
          <a:extLst>
            <a:ext uri="{FF2B5EF4-FFF2-40B4-BE49-F238E27FC236}">
              <a16:creationId xmlns:a16="http://schemas.microsoft.com/office/drawing/2014/main" xmlns="" id="{00000000-0008-0000-0D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lum bright="-5000"/>
        </a:blip>
        <a:srcRect/>
        <a:stretch>
          <a:fillRect/>
        </a:stretch>
      </xdr:blipFill>
      <xdr:spPr bwMode="auto">
        <a:xfrm>
          <a:off x="2009775" y="20050125"/>
          <a:ext cx="990600" cy="400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162</xdr:row>
      <xdr:rowOff>66675</xdr:rowOff>
    </xdr:from>
    <xdr:to>
      <xdr:col>2</xdr:col>
      <xdr:colOff>1095375</xdr:colOff>
      <xdr:row>162</xdr:row>
      <xdr:rowOff>495300</xdr:rowOff>
    </xdr:to>
    <xdr:pic>
      <xdr:nvPicPr>
        <xdr:cNvPr id="196" name="Picture 10367">
          <a:extLst>
            <a:ext uri="{FF2B5EF4-FFF2-40B4-BE49-F238E27FC236}">
              <a16:creationId xmlns:a16="http://schemas.microsoft.com/office/drawing/2014/main" xmlns="" id="{00000000-0008-0000-0D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lum bright="-5000"/>
        </a:blip>
        <a:srcRect/>
        <a:stretch>
          <a:fillRect/>
        </a:stretch>
      </xdr:blipFill>
      <xdr:spPr bwMode="auto">
        <a:xfrm>
          <a:off x="1990725" y="21412200"/>
          <a:ext cx="990600" cy="428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164</xdr:row>
      <xdr:rowOff>104775</xdr:rowOff>
    </xdr:from>
    <xdr:to>
      <xdr:col>2</xdr:col>
      <xdr:colOff>1104900</xdr:colOff>
      <xdr:row>164</xdr:row>
      <xdr:rowOff>561975</xdr:rowOff>
    </xdr:to>
    <xdr:pic>
      <xdr:nvPicPr>
        <xdr:cNvPr id="197" name="Picture 10367">
          <a:extLst>
            <a:ext uri="{FF2B5EF4-FFF2-40B4-BE49-F238E27FC236}">
              <a16:creationId xmlns:a16="http://schemas.microsoft.com/office/drawing/2014/main" xmlns="" id="{00000000-0008-0000-0D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lum bright="-5000"/>
        </a:blip>
        <a:srcRect/>
        <a:stretch>
          <a:fillRect/>
        </a:stretch>
      </xdr:blipFill>
      <xdr:spPr bwMode="auto">
        <a:xfrm>
          <a:off x="2000250" y="22840950"/>
          <a:ext cx="990600" cy="457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158591</xdr:colOff>
      <xdr:row>165</xdr:row>
      <xdr:rowOff>57151</xdr:rowOff>
    </xdr:from>
    <xdr:to>
      <xdr:col>2</xdr:col>
      <xdr:colOff>1085850</xdr:colOff>
      <xdr:row>165</xdr:row>
      <xdr:rowOff>609601</xdr:rowOff>
    </xdr:to>
    <xdr:pic>
      <xdr:nvPicPr>
        <xdr:cNvPr id="198" name="Picture 10368">
          <a:extLst>
            <a:ext uri="{FF2B5EF4-FFF2-40B4-BE49-F238E27FC236}">
              <a16:creationId xmlns:a16="http://schemas.microsoft.com/office/drawing/2014/main" xmlns="" id="{00000000-0008-0000-0D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lum bright="-5000"/>
        </a:blip>
        <a:srcRect/>
        <a:stretch>
          <a:fillRect/>
        </a:stretch>
      </xdr:blipFill>
      <xdr:spPr bwMode="auto">
        <a:xfrm>
          <a:off x="2044541" y="23488651"/>
          <a:ext cx="927259" cy="552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166</xdr:row>
      <xdr:rowOff>85725</xdr:rowOff>
    </xdr:from>
    <xdr:to>
      <xdr:col>2</xdr:col>
      <xdr:colOff>1095375</xdr:colOff>
      <xdr:row>166</xdr:row>
      <xdr:rowOff>628650</xdr:rowOff>
    </xdr:to>
    <xdr:pic>
      <xdr:nvPicPr>
        <xdr:cNvPr id="199" name="Picture 10368">
          <a:extLst>
            <a:ext uri="{FF2B5EF4-FFF2-40B4-BE49-F238E27FC236}">
              <a16:creationId xmlns:a16="http://schemas.microsoft.com/office/drawing/2014/main" xmlns="" id="{00000000-0008-0000-0D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lum bright="-5000"/>
        </a:blip>
        <a:srcRect/>
        <a:stretch>
          <a:fillRect/>
        </a:stretch>
      </xdr:blipFill>
      <xdr:spPr bwMode="auto">
        <a:xfrm>
          <a:off x="2038350" y="24212550"/>
          <a:ext cx="942975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85726</xdr:colOff>
      <xdr:row>167</xdr:row>
      <xdr:rowOff>47625</xdr:rowOff>
    </xdr:from>
    <xdr:to>
      <xdr:col>2</xdr:col>
      <xdr:colOff>1133476</xdr:colOff>
      <xdr:row>167</xdr:row>
      <xdr:rowOff>619125</xdr:rowOff>
    </xdr:to>
    <xdr:pic>
      <xdr:nvPicPr>
        <xdr:cNvPr id="200" name="Picture 10368">
          <a:extLst>
            <a:ext uri="{FF2B5EF4-FFF2-40B4-BE49-F238E27FC236}">
              <a16:creationId xmlns:a16="http://schemas.microsoft.com/office/drawing/2014/main" xmlns="" id="{00000000-0008-0000-0D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lum bright="-5000"/>
        </a:blip>
        <a:srcRect/>
        <a:stretch>
          <a:fillRect/>
        </a:stretch>
      </xdr:blipFill>
      <xdr:spPr bwMode="auto">
        <a:xfrm>
          <a:off x="1971676" y="24869775"/>
          <a:ext cx="1047750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181</xdr:row>
      <xdr:rowOff>323850</xdr:rowOff>
    </xdr:from>
    <xdr:to>
      <xdr:col>1</xdr:col>
      <xdr:colOff>609600</xdr:colOff>
      <xdr:row>181</xdr:row>
      <xdr:rowOff>323850</xdr:rowOff>
    </xdr:to>
    <xdr:pic>
      <xdr:nvPicPr>
        <xdr:cNvPr id="201" name="Picture 9515">
          <a:extLst>
            <a:ext uri="{FF2B5EF4-FFF2-40B4-BE49-F238E27FC236}">
              <a16:creationId xmlns:a16="http://schemas.microsoft.com/office/drawing/2014/main" xmlns="" id="{00000000-0008-0000-0D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7650" y="4953952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181</xdr:row>
      <xdr:rowOff>323850</xdr:rowOff>
    </xdr:from>
    <xdr:to>
      <xdr:col>1</xdr:col>
      <xdr:colOff>609600</xdr:colOff>
      <xdr:row>181</xdr:row>
      <xdr:rowOff>323850</xdr:rowOff>
    </xdr:to>
    <xdr:pic>
      <xdr:nvPicPr>
        <xdr:cNvPr id="202" name="Picture 9515">
          <a:extLst>
            <a:ext uri="{FF2B5EF4-FFF2-40B4-BE49-F238E27FC236}">
              <a16:creationId xmlns:a16="http://schemas.microsoft.com/office/drawing/2014/main" xmlns="" id="{00000000-0008-0000-0D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7650" y="4953952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323850</xdr:rowOff>
    </xdr:from>
    <xdr:to>
      <xdr:col>1</xdr:col>
      <xdr:colOff>609600</xdr:colOff>
      <xdr:row>182</xdr:row>
      <xdr:rowOff>323850</xdr:rowOff>
    </xdr:to>
    <xdr:pic>
      <xdr:nvPicPr>
        <xdr:cNvPr id="203" name="Picture 9515">
          <a:extLst>
            <a:ext uri="{FF2B5EF4-FFF2-40B4-BE49-F238E27FC236}">
              <a16:creationId xmlns:a16="http://schemas.microsoft.com/office/drawing/2014/main" xmlns="" id="{00000000-0008-0000-0D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7650" y="50196750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323850</xdr:rowOff>
    </xdr:from>
    <xdr:to>
      <xdr:col>1</xdr:col>
      <xdr:colOff>609600</xdr:colOff>
      <xdr:row>182</xdr:row>
      <xdr:rowOff>323850</xdr:rowOff>
    </xdr:to>
    <xdr:pic>
      <xdr:nvPicPr>
        <xdr:cNvPr id="204" name="Picture 9515">
          <a:extLst>
            <a:ext uri="{FF2B5EF4-FFF2-40B4-BE49-F238E27FC236}">
              <a16:creationId xmlns:a16="http://schemas.microsoft.com/office/drawing/2014/main" xmlns="" id="{00000000-0008-0000-0D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7650" y="50196750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183</xdr:row>
      <xdr:rowOff>323850</xdr:rowOff>
    </xdr:from>
    <xdr:to>
      <xdr:col>1</xdr:col>
      <xdr:colOff>609600</xdr:colOff>
      <xdr:row>183</xdr:row>
      <xdr:rowOff>323850</xdr:rowOff>
    </xdr:to>
    <xdr:pic>
      <xdr:nvPicPr>
        <xdr:cNvPr id="205" name="Picture 9515">
          <a:extLst>
            <a:ext uri="{FF2B5EF4-FFF2-40B4-BE49-F238E27FC236}">
              <a16:creationId xmlns:a16="http://schemas.microsoft.com/office/drawing/2014/main" xmlns="" id="{00000000-0008-0000-0D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7650" y="508539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183</xdr:row>
      <xdr:rowOff>323850</xdr:rowOff>
    </xdr:from>
    <xdr:to>
      <xdr:col>1</xdr:col>
      <xdr:colOff>609600</xdr:colOff>
      <xdr:row>183</xdr:row>
      <xdr:rowOff>323850</xdr:rowOff>
    </xdr:to>
    <xdr:pic>
      <xdr:nvPicPr>
        <xdr:cNvPr id="206" name="Picture 9515">
          <a:extLst>
            <a:ext uri="{FF2B5EF4-FFF2-40B4-BE49-F238E27FC236}">
              <a16:creationId xmlns:a16="http://schemas.microsoft.com/office/drawing/2014/main" xmlns="" id="{00000000-0008-0000-0D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7650" y="508539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180</xdr:row>
      <xdr:rowOff>323850</xdr:rowOff>
    </xdr:from>
    <xdr:to>
      <xdr:col>1</xdr:col>
      <xdr:colOff>609600</xdr:colOff>
      <xdr:row>180</xdr:row>
      <xdr:rowOff>323850</xdr:rowOff>
    </xdr:to>
    <xdr:pic>
      <xdr:nvPicPr>
        <xdr:cNvPr id="207" name="Picture 9515">
          <a:extLst>
            <a:ext uri="{FF2B5EF4-FFF2-40B4-BE49-F238E27FC236}">
              <a16:creationId xmlns:a16="http://schemas.microsoft.com/office/drawing/2014/main" xmlns="" id="{00000000-0008-0000-0D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7650" y="48882300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180</xdr:row>
      <xdr:rowOff>323850</xdr:rowOff>
    </xdr:from>
    <xdr:to>
      <xdr:col>1</xdr:col>
      <xdr:colOff>609600</xdr:colOff>
      <xdr:row>180</xdr:row>
      <xdr:rowOff>323850</xdr:rowOff>
    </xdr:to>
    <xdr:pic>
      <xdr:nvPicPr>
        <xdr:cNvPr id="208" name="Picture 9515">
          <a:extLst>
            <a:ext uri="{FF2B5EF4-FFF2-40B4-BE49-F238E27FC236}">
              <a16:creationId xmlns:a16="http://schemas.microsoft.com/office/drawing/2014/main" xmlns="" id="{00000000-0008-0000-0D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7650" y="48882300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247650</xdr:colOff>
      <xdr:row>180</xdr:row>
      <xdr:rowOff>47625</xdr:rowOff>
    </xdr:from>
    <xdr:to>
      <xdr:col>2</xdr:col>
      <xdr:colOff>923925</xdr:colOff>
      <xdr:row>180</xdr:row>
      <xdr:rowOff>590550</xdr:rowOff>
    </xdr:to>
    <xdr:pic>
      <xdr:nvPicPr>
        <xdr:cNvPr id="209" name="Picture 30">
          <a:extLst>
            <a:ext uri="{FF2B5EF4-FFF2-40B4-BE49-F238E27FC236}">
              <a16:creationId xmlns:a16="http://schemas.microsoft.com/office/drawing/2014/main" xmlns="" id="{00000000-0008-0000-0D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133600" y="48606075"/>
          <a:ext cx="676275" cy="5429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228600</xdr:colOff>
      <xdr:row>181</xdr:row>
      <xdr:rowOff>57150</xdr:rowOff>
    </xdr:from>
    <xdr:to>
      <xdr:col>2</xdr:col>
      <xdr:colOff>904875</xdr:colOff>
      <xdr:row>181</xdr:row>
      <xdr:rowOff>600075</xdr:rowOff>
    </xdr:to>
    <xdr:pic>
      <xdr:nvPicPr>
        <xdr:cNvPr id="210" name="Picture 30">
          <a:extLst>
            <a:ext uri="{FF2B5EF4-FFF2-40B4-BE49-F238E27FC236}">
              <a16:creationId xmlns:a16="http://schemas.microsoft.com/office/drawing/2014/main" xmlns="" id="{00000000-0008-0000-0D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114550" y="49272825"/>
          <a:ext cx="676275" cy="5429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114300</xdr:colOff>
      <xdr:row>184</xdr:row>
      <xdr:rowOff>0</xdr:rowOff>
    </xdr:from>
    <xdr:to>
      <xdr:col>3</xdr:col>
      <xdr:colOff>939372</xdr:colOff>
      <xdr:row>184</xdr:row>
      <xdr:rowOff>0</xdr:rowOff>
    </xdr:to>
    <xdr:pic>
      <xdr:nvPicPr>
        <xdr:cNvPr id="230" name="Picture 6">
          <a:extLst>
            <a:ext uri="{FF2B5EF4-FFF2-40B4-BE49-F238E27FC236}">
              <a16:creationId xmlns:a16="http://schemas.microsoft.com/office/drawing/2014/main" xmlns="" id="{00000000-0008-0000-0D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000250" y="54054375"/>
          <a:ext cx="825072" cy="438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247650</xdr:colOff>
      <xdr:row>179</xdr:row>
      <xdr:rowOff>323850</xdr:rowOff>
    </xdr:from>
    <xdr:to>
      <xdr:col>1</xdr:col>
      <xdr:colOff>609600</xdr:colOff>
      <xdr:row>179</xdr:row>
      <xdr:rowOff>323850</xdr:rowOff>
    </xdr:to>
    <xdr:pic>
      <xdr:nvPicPr>
        <xdr:cNvPr id="231" name="Picture 9515">
          <a:extLst>
            <a:ext uri="{FF2B5EF4-FFF2-40B4-BE49-F238E27FC236}">
              <a16:creationId xmlns:a16="http://schemas.microsoft.com/office/drawing/2014/main" xmlns="" id="{00000000-0008-0000-0D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7650" y="480726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179</xdr:row>
      <xdr:rowOff>323850</xdr:rowOff>
    </xdr:from>
    <xdr:to>
      <xdr:col>1</xdr:col>
      <xdr:colOff>609600</xdr:colOff>
      <xdr:row>179</xdr:row>
      <xdr:rowOff>323850</xdr:rowOff>
    </xdr:to>
    <xdr:pic>
      <xdr:nvPicPr>
        <xdr:cNvPr id="232" name="Picture 9515">
          <a:extLst>
            <a:ext uri="{FF2B5EF4-FFF2-40B4-BE49-F238E27FC236}">
              <a16:creationId xmlns:a16="http://schemas.microsoft.com/office/drawing/2014/main" xmlns="" id="{00000000-0008-0000-0D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7650" y="480726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179</xdr:row>
      <xdr:rowOff>104775</xdr:rowOff>
    </xdr:from>
    <xdr:to>
      <xdr:col>2</xdr:col>
      <xdr:colOff>895350</xdr:colOff>
      <xdr:row>179</xdr:row>
      <xdr:rowOff>647700</xdr:rowOff>
    </xdr:to>
    <xdr:pic>
      <xdr:nvPicPr>
        <xdr:cNvPr id="233" name="Picture 30">
          <a:extLst>
            <a:ext uri="{FF2B5EF4-FFF2-40B4-BE49-F238E27FC236}">
              <a16:creationId xmlns:a16="http://schemas.microsoft.com/office/drawing/2014/main" xmlns="" id="{00000000-0008-0000-0D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162175" y="47853600"/>
          <a:ext cx="619125" cy="5429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266700</xdr:colOff>
      <xdr:row>140</xdr:row>
      <xdr:rowOff>38100</xdr:rowOff>
    </xdr:from>
    <xdr:to>
      <xdr:col>2</xdr:col>
      <xdr:colOff>942975</xdr:colOff>
      <xdr:row>140</xdr:row>
      <xdr:rowOff>619125</xdr:rowOff>
    </xdr:to>
    <xdr:pic>
      <xdr:nvPicPr>
        <xdr:cNvPr id="235" name="Picture 10365">
          <a:extLst>
            <a:ext uri="{FF2B5EF4-FFF2-40B4-BE49-F238E27FC236}">
              <a16:creationId xmlns:a16="http://schemas.microsoft.com/office/drawing/2014/main" xmlns="" id="{00000000-0008-0000-0D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-5000"/>
        </a:blip>
        <a:srcRect/>
        <a:stretch>
          <a:fillRect/>
        </a:stretch>
      </xdr:blipFill>
      <xdr:spPr bwMode="auto">
        <a:xfrm>
          <a:off x="2152650" y="4924425"/>
          <a:ext cx="6762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141</xdr:row>
      <xdr:rowOff>95250</xdr:rowOff>
    </xdr:from>
    <xdr:to>
      <xdr:col>2</xdr:col>
      <xdr:colOff>1066800</xdr:colOff>
      <xdr:row>141</xdr:row>
      <xdr:rowOff>504825</xdr:rowOff>
    </xdr:to>
    <xdr:pic>
      <xdr:nvPicPr>
        <xdr:cNvPr id="236" name="Picture 10367">
          <a:extLst>
            <a:ext uri="{FF2B5EF4-FFF2-40B4-BE49-F238E27FC236}">
              <a16:creationId xmlns:a16="http://schemas.microsoft.com/office/drawing/2014/main" xmlns="" id="{00000000-0008-0000-0D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lum bright="-5000"/>
        </a:blip>
        <a:srcRect/>
        <a:stretch>
          <a:fillRect/>
        </a:stretch>
      </xdr:blipFill>
      <xdr:spPr bwMode="auto">
        <a:xfrm>
          <a:off x="2047875" y="5638800"/>
          <a:ext cx="904875" cy="4095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266700</xdr:colOff>
      <xdr:row>155</xdr:row>
      <xdr:rowOff>38100</xdr:rowOff>
    </xdr:from>
    <xdr:to>
      <xdr:col>2</xdr:col>
      <xdr:colOff>942975</xdr:colOff>
      <xdr:row>155</xdr:row>
      <xdr:rowOff>619125</xdr:rowOff>
    </xdr:to>
    <xdr:pic>
      <xdr:nvPicPr>
        <xdr:cNvPr id="237" name="Picture 10365">
          <a:extLst>
            <a:ext uri="{FF2B5EF4-FFF2-40B4-BE49-F238E27FC236}">
              <a16:creationId xmlns:a16="http://schemas.microsoft.com/office/drawing/2014/main" xmlns="" id="{00000000-0008-0000-0D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-5000"/>
        </a:blip>
        <a:srcRect/>
        <a:stretch>
          <a:fillRect/>
        </a:stretch>
      </xdr:blipFill>
      <xdr:spPr bwMode="auto">
        <a:xfrm>
          <a:off x="2152650" y="16497300"/>
          <a:ext cx="6762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156</xdr:row>
      <xdr:rowOff>95250</xdr:rowOff>
    </xdr:from>
    <xdr:to>
      <xdr:col>2</xdr:col>
      <xdr:colOff>1066800</xdr:colOff>
      <xdr:row>156</xdr:row>
      <xdr:rowOff>504825</xdr:rowOff>
    </xdr:to>
    <xdr:pic>
      <xdr:nvPicPr>
        <xdr:cNvPr id="238" name="Picture 10367">
          <a:extLst>
            <a:ext uri="{FF2B5EF4-FFF2-40B4-BE49-F238E27FC236}">
              <a16:creationId xmlns:a16="http://schemas.microsoft.com/office/drawing/2014/main" xmlns="" id="{00000000-0008-0000-0D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lum bright="-5000"/>
        </a:blip>
        <a:srcRect/>
        <a:stretch>
          <a:fillRect/>
        </a:stretch>
      </xdr:blipFill>
      <xdr:spPr bwMode="auto">
        <a:xfrm>
          <a:off x="2047875" y="17259300"/>
          <a:ext cx="904875" cy="4095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295275</xdr:colOff>
      <xdr:row>174</xdr:row>
      <xdr:rowOff>161925</xdr:rowOff>
    </xdr:from>
    <xdr:to>
      <xdr:col>2</xdr:col>
      <xdr:colOff>609600</xdr:colOff>
      <xdr:row>174</xdr:row>
      <xdr:rowOff>590550</xdr:rowOff>
    </xdr:to>
    <xdr:pic>
      <xdr:nvPicPr>
        <xdr:cNvPr id="241" name="Picture 10474">
          <a:extLst>
            <a:ext uri="{FF2B5EF4-FFF2-40B4-BE49-F238E27FC236}">
              <a16:creationId xmlns:a16="http://schemas.microsoft.com/office/drawing/2014/main" xmlns="" id="{00000000-0008-0000-0D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286000" y="120929400"/>
          <a:ext cx="314325" cy="428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771525</xdr:colOff>
      <xdr:row>174</xdr:row>
      <xdr:rowOff>161925</xdr:rowOff>
    </xdr:from>
    <xdr:to>
      <xdr:col>2</xdr:col>
      <xdr:colOff>1085850</xdr:colOff>
      <xdr:row>174</xdr:row>
      <xdr:rowOff>590550</xdr:rowOff>
    </xdr:to>
    <xdr:pic>
      <xdr:nvPicPr>
        <xdr:cNvPr id="242" name="Picture 10474">
          <a:extLst>
            <a:ext uri="{FF2B5EF4-FFF2-40B4-BE49-F238E27FC236}">
              <a16:creationId xmlns:a16="http://schemas.microsoft.com/office/drawing/2014/main" xmlns="" id="{00000000-0008-0000-0D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762250" y="120929400"/>
          <a:ext cx="314325" cy="428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171</xdr:row>
      <xdr:rowOff>44450</xdr:rowOff>
    </xdr:from>
    <xdr:to>
      <xdr:col>2</xdr:col>
      <xdr:colOff>1181100</xdr:colOff>
      <xdr:row>172</xdr:row>
      <xdr:rowOff>238125</xdr:rowOff>
    </xdr:to>
    <xdr:pic>
      <xdr:nvPicPr>
        <xdr:cNvPr id="243" name="Рисунок 1" descr="image001">
          <a:extLst>
            <a:ext uri="{FF2B5EF4-FFF2-40B4-BE49-F238E27FC236}">
              <a16:creationId xmlns:a16="http://schemas.microsoft.com/office/drawing/2014/main" xmlns="" id="{00000000-0008-0000-0D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 l="3962" t="9657" r="2329" b="7368"/>
        <a:stretch>
          <a:fillRect/>
        </a:stretch>
      </xdr:blipFill>
      <xdr:spPr bwMode="auto">
        <a:xfrm>
          <a:off x="1219200" y="118697375"/>
          <a:ext cx="1076325" cy="898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209551</xdr:colOff>
      <xdr:row>175</xdr:row>
      <xdr:rowOff>76201</xdr:rowOff>
    </xdr:from>
    <xdr:to>
      <xdr:col>2</xdr:col>
      <xdr:colOff>1028701</xdr:colOff>
      <xdr:row>175</xdr:row>
      <xdr:rowOff>819151</xdr:rowOff>
    </xdr:to>
    <xdr:pic>
      <xdr:nvPicPr>
        <xdr:cNvPr id="244" name="Рисунок 1" descr="image001">
          <a:extLst>
            <a:ext uri="{FF2B5EF4-FFF2-40B4-BE49-F238E27FC236}">
              <a16:creationId xmlns:a16="http://schemas.microsoft.com/office/drawing/2014/main" xmlns="" id="{00000000-0008-0000-0D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 l="8002" t="5813" r="5344" b="7565"/>
        <a:stretch>
          <a:fillRect/>
        </a:stretch>
      </xdr:blipFill>
      <xdr:spPr bwMode="auto">
        <a:xfrm>
          <a:off x="1323976" y="121900951"/>
          <a:ext cx="8191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295275</xdr:colOff>
      <xdr:row>182</xdr:row>
      <xdr:rowOff>104775</xdr:rowOff>
    </xdr:from>
    <xdr:to>
      <xdr:col>2</xdr:col>
      <xdr:colOff>971550</xdr:colOff>
      <xdr:row>182</xdr:row>
      <xdr:rowOff>647700</xdr:rowOff>
    </xdr:to>
    <xdr:pic>
      <xdr:nvPicPr>
        <xdr:cNvPr id="239" name="Picture 30">
          <a:extLst>
            <a:ext uri="{FF2B5EF4-FFF2-40B4-BE49-F238E27FC236}">
              <a16:creationId xmlns:a16="http://schemas.microsoft.com/office/drawing/2014/main" xmlns="" id="{00000000-0008-0000-0D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286000" y="129330450"/>
          <a:ext cx="676275" cy="5429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183</xdr:row>
      <xdr:rowOff>38100</xdr:rowOff>
    </xdr:from>
    <xdr:to>
      <xdr:col>2</xdr:col>
      <xdr:colOff>1009650</xdr:colOff>
      <xdr:row>183</xdr:row>
      <xdr:rowOff>581025</xdr:rowOff>
    </xdr:to>
    <xdr:pic>
      <xdr:nvPicPr>
        <xdr:cNvPr id="240" name="Picture 30">
          <a:extLst>
            <a:ext uri="{FF2B5EF4-FFF2-40B4-BE49-F238E27FC236}">
              <a16:creationId xmlns:a16="http://schemas.microsoft.com/office/drawing/2014/main" xmlns="" id="{00000000-0008-0000-0D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324100" y="129863850"/>
          <a:ext cx="676275" cy="542925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466725</xdr:colOff>
      <xdr:row>0</xdr:row>
      <xdr:rowOff>1152525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0"/>
          <a:ext cx="144780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3</xdr:row>
      <xdr:rowOff>66675</xdr:rowOff>
    </xdr:from>
    <xdr:to>
      <xdr:col>0</xdr:col>
      <xdr:colOff>1057275</xdr:colOff>
      <xdr:row>3</xdr:row>
      <xdr:rowOff>628650</xdr:rowOff>
    </xdr:to>
    <xdr:pic>
      <xdr:nvPicPr>
        <xdr:cNvPr id="3" name="Picture 10124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3350" y="2505075"/>
          <a:ext cx="923925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4</xdr:row>
      <xdr:rowOff>95250</xdr:rowOff>
    </xdr:from>
    <xdr:to>
      <xdr:col>1</xdr:col>
      <xdr:colOff>0</xdr:colOff>
      <xdr:row>4</xdr:row>
      <xdr:rowOff>628650</xdr:rowOff>
    </xdr:to>
    <xdr:pic>
      <xdr:nvPicPr>
        <xdr:cNvPr id="4" name="Picture 10126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75" y="3190875"/>
          <a:ext cx="1009650" cy="533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5</xdr:row>
      <xdr:rowOff>114300</xdr:rowOff>
    </xdr:from>
    <xdr:to>
      <xdr:col>1</xdr:col>
      <xdr:colOff>0</xdr:colOff>
      <xdr:row>5</xdr:row>
      <xdr:rowOff>609600</xdr:rowOff>
    </xdr:to>
    <xdr:pic>
      <xdr:nvPicPr>
        <xdr:cNvPr id="5" name="Picture 10127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200" y="3867150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28</xdr:row>
      <xdr:rowOff>47625</xdr:rowOff>
    </xdr:from>
    <xdr:to>
      <xdr:col>1</xdr:col>
      <xdr:colOff>0</xdr:colOff>
      <xdr:row>28</xdr:row>
      <xdr:rowOff>647700</xdr:rowOff>
    </xdr:to>
    <xdr:pic>
      <xdr:nvPicPr>
        <xdr:cNvPr id="6" name="Picture 10130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5725" y="18916650"/>
          <a:ext cx="1028700" cy="600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27</xdr:row>
      <xdr:rowOff>28575</xdr:rowOff>
    </xdr:from>
    <xdr:to>
      <xdr:col>1</xdr:col>
      <xdr:colOff>0</xdr:colOff>
      <xdr:row>28</xdr:row>
      <xdr:rowOff>0</xdr:rowOff>
    </xdr:to>
    <xdr:pic>
      <xdr:nvPicPr>
        <xdr:cNvPr id="7" name="Picture 10131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150" y="18240375"/>
          <a:ext cx="1057275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26</xdr:row>
      <xdr:rowOff>47625</xdr:rowOff>
    </xdr:from>
    <xdr:to>
      <xdr:col>0</xdr:col>
      <xdr:colOff>1085850</xdr:colOff>
      <xdr:row>27</xdr:row>
      <xdr:rowOff>0</xdr:rowOff>
    </xdr:to>
    <xdr:pic>
      <xdr:nvPicPr>
        <xdr:cNvPr id="8" name="Picture 10167"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42875" y="17602200"/>
          <a:ext cx="942975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25</xdr:row>
      <xdr:rowOff>9525</xdr:rowOff>
    </xdr:from>
    <xdr:to>
      <xdr:col>0</xdr:col>
      <xdr:colOff>1076325</xdr:colOff>
      <xdr:row>25</xdr:row>
      <xdr:rowOff>647700</xdr:rowOff>
    </xdr:to>
    <xdr:pic>
      <xdr:nvPicPr>
        <xdr:cNvPr id="9" name="Picture 10202">
          <a:extLst>
            <a:ext uri="{FF2B5EF4-FFF2-40B4-BE49-F238E27FC236}">
              <a16:creationId xmlns:a16="http://schemas.microsoft.com/office/drawing/2014/main" xmlns="" id="{00000000-0008-0000-1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33350" y="16906875"/>
          <a:ext cx="942975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24</xdr:row>
      <xdr:rowOff>28575</xdr:rowOff>
    </xdr:from>
    <xdr:to>
      <xdr:col>0</xdr:col>
      <xdr:colOff>1009650</xdr:colOff>
      <xdr:row>24</xdr:row>
      <xdr:rowOff>628650</xdr:rowOff>
    </xdr:to>
    <xdr:pic>
      <xdr:nvPicPr>
        <xdr:cNvPr id="10" name="Picture 10203">
          <a:extLst>
            <a:ext uri="{FF2B5EF4-FFF2-40B4-BE49-F238E27FC236}">
              <a16:creationId xmlns:a16="http://schemas.microsoft.com/office/drawing/2014/main" xmlns="" id="{00000000-0008-0000-1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28600" y="16268700"/>
          <a:ext cx="781050" cy="600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23</xdr:row>
      <xdr:rowOff>38100</xdr:rowOff>
    </xdr:from>
    <xdr:to>
      <xdr:col>0</xdr:col>
      <xdr:colOff>1019175</xdr:colOff>
      <xdr:row>24</xdr:row>
      <xdr:rowOff>0</xdr:rowOff>
    </xdr:to>
    <xdr:pic>
      <xdr:nvPicPr>
        <xdr:cNvPr id="11" name="Picture 10204">
          <a:extLst>
            <a:ext uri="{FF2B5EF4-FFF2-40B4-BE49-F238E27FC236}">
              <a16:creationId xmlns:a16="http://schemas.microsoft.com/office/drawing/2014/main" xmlns="" id="{00000000-0008-0000-1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00025" y="15621000"/>
          <a:ext cx="819150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20</xdr:row>
      <xdr:rowOff>19050</xdr:rowOff>
    </xdr:from>
    <xdr:to>
      <xdr:col>1</xdr:col>
      <xdr:colOff>0</xdr:colOff>
      <xdr:row>21</xdr:row>
      <xdr:rowOff>0</xdr:rowOff>
    </xdr:to>
    <xdr:pic>
      <xdr:nvPicPr>
        <xdr:cNvPr id="12" name="Picture 10207">
          <a:extLst>
            <a:ext uri="{FF2B5EF4-FFF2-40B4-BE49-F238E27FC236}">
              <a16:creationId xmlns:a16="http://schemas.microsoft.com/office/drawing/2014/main" xmlns="" id="{00000000-0008-0000-1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3825" y="13630275"/>
          <a:ext cx="99060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19</xdr:row>
      <xdr:rowOff>47625</xdr:rowOff>
    </xdr:from>
    <xdr:to>
      <xdr:col>1</xdr:col>
      <xdr:colOff>0</xdr:colOff>
      <xdr:row>20</xdr:row>
      <xdr:rowOff>0</xdr:rowOff>
    </xdr:to>
    <xdr:pic>
      <xdr:nvPicPr>
        <xdr:cNvPr id="13" name="Picture 10208">
          <a:extLst>
            <a:ext uri="{FF2B5EF4-FFF2-40B4-BE49-F238E27FC236}">
              <a16:creationId xmlns:a16="http://schemas.microsoft.com/office/drawing/2014/main" xmlns="" id="{00000000-0008-0000-1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0975" y="13001625"/>
          <a:ext cx="93345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18</xdr:row>
      <xdr:rowOff>38100</xdr:rowOff>
    </xdr:from>
    <xdr:to>
      <xdr:col>0</xdr:col>
      <xdr:colOff>1028700</xdr:colOff>
      <xdr:row>19</xdr:row>
      <xdr:rowOff>0</xdr:rowOff>
    </xdr:to>
    <xdr:pic>
      <xdr:nvPicPr>
        <xdr:cNvPr id="14" name="Picture 10244">
          <a:extLst>
            <a:ext uri="{FF2B5EF4-FFF2-40B4-BE49-F238E27FC236}">
              <a16:creationId xmlns:a16="http://schemas.microsoft.com/office/drawing/2014/main" xmlns="" id="{00000000-0008-0000-1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90500" y="12334875"/>
          <a:ext cx="838200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17</xdr:row>
      <xdr:rowOff>28575</xdr:rowOff>
    </xdr:from>
    <xdr:to>
      <xdr:col>0</xdr:col>
      <xdr:colOff>1028700</xdr:colOff>
      <xdr:row>17</xdr:row>
      <xdr:rowOff>647700</xdr:rowOff>
    </xdr:to>
    <xdr:pic>
      <xdr:nvPicPr>
        <xdr:cNvPr id="15" name="Picture 10245">
          <a:extLst>
            <a:ext uri="{FF2B5EF4-FFF2-40B4-BE49-F238E27FC236}">
              <a16:creationId xmlns:a16="http://schemas.microsoft.com/office/drawing/2014/main" xmlns="" id="{00000000-0008-0000-1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19075" y="11668125"/>
          <a:ext cx="809625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22</xdr:row>
      <xdr:rowOff>47625</xdr:rowOff>
    </xdr:from>
    <xdr:to>
      <xdr:col>1</xdr:col>
      <xdr:colOff>0</xdr:colOff>
      <xdr:row>22</xdr:row>
      <xdr:rowOff>628650</xdr:rowOff>
    </xdr:to>
    <xdr:pic>
      <xdr:nvPicPr>
        <xdr:cNvPr id="16" name="Picture 10247">
          <a:extLst>
            <a:ext uri="{FF2B5EF4-FFF2-40B4-BE49-F238E27FC236}">
              <a16:creationId xmlns:a16="http://schemas.microsoft.com/office/drawing/2014/main" xmlns="" id="{00000000-0008-0000-1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95250" y="14973300"/>
          <a:ext cx="1019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21</xdr:row>
      <xdr:rowOff>38100</xdr:rowOff>
    </xdr:from>
    <xdr:to>
      <xdr:col>0</xdr:col>
      <xdr:colOff>1104900</xdr:colOff>
      <xdr:row>21</xdr:row>
      <xdr:rowOff>619125</xdr:rowOff>
    </xdr:to>
    <xdr:pic>
      <xdr:nvPicPr>
        <xdr:cNvPr id="17" name="Picture 10248">
          <a:extLst>
            <a:ext uri="{FF2B5EF4-FFF2-40B4-BE49-F238E27FC236}">
              <a16:creationId xmlns:a16="http://schemas.microsoft.com/office/drawing/2014/main" xmlns="" id="{00000000-0008-0000-1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95250" y="14306550"/>
          <a:ext cx="100965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7</xdr:row>
      <xdr:rowOff>66675</xdr:rowOff>
    </xdr:from>
    <xdr:to>
      <xdr:col>0</xdr:col>
      <xdr:colOff>1000125</xdr:colOff>
      <xdr:row>7</xdr:row>
      <xdr:rowOff>628650</xdr:rowOff>
    </xdr:to>
    <xdr:pic>
      <xdr:nvPicPr>
        <xdr:cNvPr id="18" name="Picture 10124">
          <a:extLst>
            <a:ext uri="{FF2B5EF4-FFF2-40B4-BE49-F238E27FC236}">
              <a16:creationId xmlns:a16="http://schemas.microsoft.com/office/drawing/2014/main" xmlns="" id="{00000000-0008-0000-1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" y="5133975"/>
          <a:ext cx="923925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8</xdr:row>
      <xdr:rowOff>76200</xdr:rowOff>
    </xdr:from>
    <xdr:to>
      <xdr:col>0</xdr:col>
      <xdr:colOff>1057275</xdr:colOff>
      <xdr:row>8</xdr:row>
      <xdr:rowOff>609600</xdr:rowOff>
    </xdr:to>
    <xdr:pic>
      <xdr:nvPicPr>
        <xdr:cNvPr id="19" name="Picture 10126">
          <a:extLst>
            <a:ext uri="{FF2B5EF4-FFF2-40B4-BE49-F238E27FC236}">
              <a16:creationId xmlns:a16="http://schemas.microsoft.com/office/drawing/2014/main" xmlns="" id="{00000000-0008-0000-1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800725"/>
          <a:ext cx="1009650" cy="533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9</xdr:row>
      <xdr:rowOff>104775</xdr:rowOff>
    </xdr:from>
    <xdr:to>
      <xdr:col>0</xdr:col>
      <xdr:colOff>1057275</xdr:colOff>
      <xdr:row>9</xdr:row>
      <xdr:rowOff>600075</xdr:rowOff>
    </xdr:to>
    <xdr:pic>
      <xdr:nvPicPr>
        <xdr:cNvPr id="20" name="Picture 10127">
          <a:extLst>
            <a:ext uri="{FF2B5EF4-FFF2-40B4-BE49-F238E27FC236}">
              <a16:creationId xmlns:a16="http://schemas.microsoft.com/office/drawing/2014/main" xmlns="" id="{00000000-0008-0000-1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6486525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10</xdr:row>
      <xdr:rowOff>95250</xdr:rowOff>
    </xdr:from>
    <xdr:to>
      <xdr:col>0</xdr:col>
      <xdr:colOff>1057275</xdr:colOff>
      <xdr:row>10</xdr:row>
      <xdr:rowOff>590550</xdr:rowOff>
    </xdr:to>
    <xdr:pic>
      <xdr:nvPicPr>
        <xdr:cNvPr id="21" name="Picture 10127">
          <a:extLst>
            <a:ext uri="{FF2B5EF4-FFF2-40B4-BE49-F238E27FC236}">
              <a16:creationId xmlns:a16="http://schemas.microsoft.com/office/drawing/2014/main" xmlns="" id="{00000000-0008-0000-14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7134225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12</xdr:row>
      <xdr:rowOff>57150</xdr:rowOff>
    </xdr:from>
    <xdr:to>
      <xdr:col>0</xdr:col>
      <xdr:colOff>981075</xdr:colOff>
      <xdr:row>12</xdr:row>
      <xdr:rowOff>619125</xdr:rowOff>
    </xdr:to>
    <xdr:pic>
      <xdr:nvPicPr>
        <xdr:cNvPr id="22" name="Picture 10124">
          <a:extLst>
            <a:ext uri="{FF2B5EF4-FFF2-40B4-BE49-F238E27FC236}">
              <a16:creationId xmlns:a16="http://schemas.microsoft.com/office/drawing/2014/main" xmlns="" id="{00000000-0008-0000-1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8410575"/>
          <a:ext cx="923925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47625</xdr:rowOff>
    </xdr:from>
    <xdr:to>
      <xdr:col>0</xdr:col>
      <xdr:colOff>1009650</xdr:colOff>
      <xdr:row>13</xdr:row>
      <xdr:rowOff>581025</xdr:rowOff>
    </xdr:to>
    <xdr:pic>
      <xdr:nvPicPr>
        <xdr:cNvPr id="23" name="Picture 10126">
          <a:extLst>
            <a:ext uri="{FF2B5EF4-FFF2-40B4-BE49-F238E27FC236}">
              <a16:creationId xmlns:a16="http://schemas.microsoft.com/office/drawing/2014/main" xmlns="" id="{00000000-0008-0000-1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9058275"/>
          <a:ext cx="1009650" cy="533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85725</xdr:rowOff>
    </xdr:from>
    <xdr:to>
      <xdr:col>0</xdr:col>
      <xdr:colOff>1038225</xdr:colOff>
      <xdr:row>14</xdr:row>
      <xdr:rowOff>581025</xdr:rowOff>
    </xdr:to>
    <xdr:pic>
      <xdr:nvPicPr>
        <xdr:cNvPr id="24" name="Picture 10127">
          <a:extLst>
            <a:ext uri="{FF2B5EF4-FFF2-40B4-BE49-F238E27FC236}">
              <a16:creationId xmlns:a16="http://schemas.microsoft.com/office/drawing/2014/main" xmlns="" id="{00000000-0008-0000-1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753600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95250</xdr:rowOff>
    </xdr:from>
    <xdr:to>
      <xdr:col>0</xdr:col>
      <xdr:colOff>1038225</xdr:colOff>
      <xdr:row>15</xdr:row>
      <xdr:rowOff>590550</xdr:rowOff>
    </xdr:to>
    <xdr:pic>
      <xdr:nvPicPr>
        <xdr:cNvPr id="25" name="Picture 10127">
          <a:extLst>
            <a:ext uri="{FF2B5EF4-FFF2-40B4-BE49-F238E27FC236}">
              <a16:creationId xmlns:a16="http://schemas.microsoft.com/office/drawing/2014/main" xmlns="" id="{00000000-0008-0000-1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0420350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38</xdr:row>
      <xdr:rowOff>19050</xdr:rowOff>
    </xdr:from>
    <xdr:to>
      <xdr:col>1</xdr:col>
      <xdr:colOff>0</xdr:colOff>
      <xdr:row>39</xdr:row>
      <xdr:rowOff>0</xdr:rowOff>
    </xdr:to>
    <xdr:pic>
      <xdr:nvPicPr>
        <xdr:cNvPr id="26" name="Picture 10207">
          <a:extLst>
            <a:ext uri="{FF2B5EF4-FFF2-40B4-BE49-F238E27FC236}">
              <a16:creationId xmlns:a16="http://schemas.microsoft.com/office/drawing/2014/main" xmlns="" id="{00000000-0008-0000-1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3825" y="25460325"/>
          <a:ext cx="99060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37</xdr:row>
      <xdr:rowOff>47625</xdr:rowOff>
    </xdr:from>
    <xdr:to>
      <xdr:col>1</xdr:col>
      <xdr:colOff>0</xdr:colOff>
      <xdr:row>38</xdr:row>
      <xdr:rowOff>0</xdr:rowOff>
    </xdr:to>
    <xdr:pic>
      <xdr:nvPicPr>
        <xdr:cNvPr id="27" name="Picture 10208">
          <a:extLst>
            <a:ext uri="{FF2B5EF4-FFF2-40B4-BE49-F238E27FC236}">
              <a16:creationId xmlns:a16="http://schemas.microsoft.com/office/drawing/2014/main" xmlns="" id="{00000000-0008-0000-1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80975" y="24831675"/>
          <a:ext cx="93345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36</xdr:row>
      <xdr:rowOff>38100</xdr:rowOff>
    </xdr:from>
    <xdr:to>
      <xdr:col>0</xdr:col>
      <xdr:colOff>1028700</xdr:colOff>
      <xdr:row>37</xdr:row>
      <xdr:rowOff>0</xdr:rowOff>
    </xdr:to>
    <xdr:pic>
      <xdr:nvPicPr>
        <xdr:cNvPr id="28" name="Picture 10244">
          <a:extLst>
            <a:ext uri="{FF2B5EF4-FFF2-40B4-BE49-F238E27FC236}">
              <a16:creationId xmlns:a16="http://schemas.microsoft.com/office/drawing/2014/main" xmlns="" id="{00000000-0008-0000-1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90500" y="24164925"/>
          <a:ext cx="838200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35</xdr:row>
      <xdr:rowOff>28575</xdr:rowOff>
    </xdr:from>
    <xdr:to>
      <xdr:col>0</xdr:col>
      <xdr:colOff>1028700</xdr:colOff>
      <xdr:row>35</xdr:row>
      <xdr:rowOff>647700</xdr:rowOff>
    </xdr:to>
    <xdr:pic>
      <xdr:nvPicPr>
        <xdr:cNvPr id="29" name="Picture 10245">
          <a:extLst>
            <a:ext uri="{FF2B5EF4-FFF2-40B4-BE49-F238E27FC236}">
              <a16:creationId xmlns:a16="http://schemas.microsoft.com/office/drawing/2014/main" xmlns="" id="{00000000-0008-0000-1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19075" y="23498175"/>
          <a:ext cx="809625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40</xdr:row>
      <xdr:rowOff>47625</xdr:rowOff>
    </xdr:from>
    <xdr:to>
      <xdr:col>1</xdr:col>
      <xdr:colOff>0</xdr:colOff>
      <xdr:row>40</xdr:row>
      <xdr:rowOff>628650</xdr:rowOff>
    </xdr:to>
    <xdr:pic>
      <xdr:nvPicPr>
        <xdr:cNvPr id="30" name="Picture 10247">
          <a:extLst>
            <a:ext uri="{FF2B5EF4-FFF2-40B4-BE49-F238E27FC236}">
              <a16:creationId xmlns:a16="http://schemas.microsoft.com/office/drawing/2014/main" xmlns="" id="{00000000-0008-0000-1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95250" y="26803350"/>
          <a:ext cx="1019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39</xdr:row>
      <xdr:rowOff>38100</xdr:rowOff>
    </xdr:from>
    <xdr:to>
      <xdr:col>0</xdr:col>
      <xdr:colOff>1104900</xdr:colOff>
      <xdr:row>39</xdr:row>
      <xdr:rowOff>619125</xdr:rowOff>
    </xdr:to>
    <xdr:pic>
      <xdr:nvPicPr>
        <xdr:cNvPr id="31" name="Picture 10248">
          <a:extLst>
            <a:ext uri="{FF2B5EF4-FFF2-40B4-BE49-F238E27FC236}">
              <a16:creationId xmlns:a16="http://schemas.microsoft.com/office/drawing/2014/main" xmlns="" id="{00000000-0008-0000-14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95250" y="26136600"/>
          <a:ext cx="100965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11</xdr:row>
      <xdr:rowOff>95250</xdr:rowOff>
    </xdr:from>
    <xdr:to>
      <xdr:col>0</xdr:col>
      <xdr:colOff>1057275</xdr:colOff>
      <xdr:row>11</xdr:row>
      <xdr:rowOff>590550</xdr:rowOff>
    </xdr:to>
    <xdr:pic>
      <xdr:nvPicPr>
        <xdr:cNvPr id="32" name="Picture 10127">
          <a:extLst>
            <a:ext uri="{FF2B5EF4-FFF2-40B4-BE49-F238E27FC236}">
              <a16:creationId xmlns:a16="http://schemas.microsoft.com/office/drawing/2014/main" xmlns="" id="{00000000-0008-0000-14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7791450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6</xdr:row>
      <xdr:rowOff>114300</xdr:rowOff>
    </xdr:from>
    <xdr:to>
      <xdr:col>1</xdr:col>
      <xdr:colOff>0</xdr:colOff>
      <xdr:row>6</xdr:row>
      <xdr:rowOff>609600</xdr:rowOff>
    </xdr:to>
    <xdr:pic>
      <xdr:nvPicPr>
        <xdr:cNvPr id="33" name="Picture 10127">
          <a:extLst>
            <a:ext uri="{FF2B5EF4-FFF2-40B4-BE49-F238E27FC236}">
              <a16:creationId xmlns:a16="http://schemas.microsoft.com/office/drawing/2014/main" xmlns="" id="{00000000-0008-0000-14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200" y="4524375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16</xdr:row>
      <xdr:rowOff>85725</xdr:rowOff>
    </xdr:from>
    <xdr:to>
      <xdr:col>0</xdr:col>
      <xdr:colOff>1085850</xdr:colOff>
      <xdr:row>16</xdr:row>
      <xdr:rowOff>581025</xdr:rowOff>
    </xdr:to>
    <xdr:pic>
      <xdr:nvPicPr>
        <xdr:cNvPr id="34" name="Picture 10127">
          <a:extLst>
            <a:ext uri="{FF2B5EF4-FFF2-40B4-BE49-F238E27FC236}">
              <a16:creationId xmlns:a16="http://schemas.microsoft.com/office/drawing/2014/main" xmlns="" id="{00000000-0008-0000-14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5" y="11068050"/>
          <a:ext cx="10382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2</xdr:row>
      <xdr:rowOff>28575</xdr:rowOff>
    </xdr:from>
    <xdr:to>
      <xdr:col>0</xdr:col>
      <xdr:colOff>952500</xdr:colOff>
      <xdr:row>2</xdr:row>
      <xdr:rowOff>590550</xdr:rowOff>
    </xdr:to>
    <xdr:pic>
      <xdr:nvPicPr>
        <xdr:cNvPr id="35" name="Picture 10124">
          <a:extLst>
            <a:ext uri="{FF2B5EF4-FFF2-40B4-BE49-F238E27FC236}">
              <a16:creationId xmlns:a16="http://schemas.microsoft.com/office/drawing/2014/main" xmlns="" id="{00000000-0008-0000-14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3350" y="1809750"/>
          <a:ext cx="819150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52</xdr:row>
      <xdr:rowOff>0</xdr:rowOff>
    </xdr:from>
    <xdr:to>
      <xdr:col>0</xdr:col>
      <xdr:colOff>609600</xdr:colOff>
      <xdr:row>52</xdr:row>
      <xdr:rowOff>0</xdr:rowOff>
    </xdr:to>
    <xdr:pic>
      <xdr:nvPicPr>
        <xdr:cNvPr id="36" name="Picture 9515">
          <a:extLst>
            <a:ext uri="{FF2B5EF4-FFF2-40B4-BE49-F238E27FC236}">
              <a16:creationId xmlns:a16="http://schemas.microsoft.com/office/drawing/2014/main" xmlns="" id="{00000000-0008-0000-14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7650" y="353091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52</xdr:row>
      <xdr:rowOff>0</xdr:rowOff>
    </xdr:from>
    <xdr:to>
      <xdr:col>0</xdr:col>
      <xdr:colOff>609600</xdr:colOff>
      <xdr:row>52</xdr:row>
      <xdr:rowOff>0</xdr:rowOff>
    </xdr:to>
    <xdr:pic>
      <xdr:nvPicPr>
        <xdr:cNvPr id="37" name="Picture 9515">
          <a:extLst>
            <a:ext uri="{FF2B5EF4-FFF2-40B4-BE49-F238E27FC236}">
              <a16:creationId xmlns:a16="http://schemas.microsoft.com/office/drawing/2014/main" xmlns="" id="{00000000-0008-0000-14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7650" y="353091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52</xdr:row>
      <xdr:rowOff>0</xdr:rowOff>
    </xdr:from>
    <xdr:to>
      <xdr:col>0</xdr:col>
      <xdr:colOff>609600</xdr:colOff>
      <xdr:row>52</xdr:row>
      <xdr:rowOff>0</xdr:rowOff>
    </xdr:to>
    <xdr:pic>
      <xdr:nvPicPr>
        <xdr:cNvPr id="38" name="Picture 9515">
          <a:extLst>
            <a:ext uri="{FF2B5EF4-FFF2-40B4-BE49-F238E27FC236}">
              <a16:creationId xmlns:a16="http://schemas.microsoft.com/office/drawing/2014/main" xmlns="" id="{00000000-0008-0000-14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7650" y="353091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52</xdr:row>
      <xdr:rowOff>0</xdr:rowOff>
    </xdr:from>
    <xdr:to>
      <xdr:col>0</xdr:col>
      <xdr:colOff>609600</xdr:colOff>
      <xdr:row>52</xdr:row>
      <xdr:rowOff>0</xdr:rowOff>
    </xdr:to>
    <xdr:pic>
      <xdr:nvPicPr>
        <xdr:cNvPr id="39" name="Picture 9515">
          <a:extLst>
            <a:ext uri="{FF2B5EF4-FFF2-40B4-BE49-F238E27FC236}">
              <a16:creationId xmlns:a16="http://schemas.microsoft.com/office/drawing/2014/main" xmlns="" id="{00000000-0008-0000-14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7650" y="353091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52</xdr:row>
      <xdr:rowOff>0</xdr:rowOff>
    </xdr:from>
    <xdr:to>
      <xdr:col>0</xdr:col>
      <xdr:colOff>609600</xdr:colOff>
      <xdr:row>52</xdr:row>
      <xdr:rowOff>0</xdr:rowOff>
    </xdr:to>
    <xdr:pic>
      <xdr:nvPicPr>
        <xdr:cNvPr id="40" name="Picture 9515">
          <a:extLst>
            <a:ext uri="{FF2B5EF4-FFF2-40B4-BE49-F238E27FC236}">
              <a16:creationId xmlns:a16="http://schemas.microsoft.com/office/drawing/2014/main" xmlns="" id="{00000000-0008-0000-14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7650" y="353091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52</xdr:row>
      <xdr:rowOff>0</xdr:rowOff>
    </xdr:from>
    <xdr:to>
      <xdr:col>0</xdr:col>
      <xdr:colOff>609600</xdr:colOff>
      <xdr:row>52</xdr:row>
      <xdr:rowOff>0</xdr:rowOff>
    </xdr:to>
    <xdr:pic>
      <xdr:nvPicPr>
        <xdr:cNvPr id="41" name="Picture 9515">
          <a:extLst>
            <a:ext uri="{FF2B5EF4-FFF2-40B4-BE49-F238E27FC236}">
              <a16:creationId xmlns:a16="http://schemas.microsoft.com/office/drawing/2014/main" xmlns="" id="{00000000-0008-0000-14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7650" y="353091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52</xdr:row>
      <xdr:rowOff>0</xdr:rowOff>
    </xdr:from>
    <xdr:to>
      <xdr:col>0</xdr:col>
      <xdr:colOff>609600</xdr:colOff>
      <xdr:row>52</xdr:row>
      <xdr:rowOff>0</xdr:rowOff>
    </xdr:to>
    <xdr:pic>
      <xdr:nvPicPr>
        <xdr:cNvPr id="42" name="Picture 9515">
          <a:extLst>
            <a:ext uri="{FF2B5EF4-FFF2-40B4-BE49-F238E27FC236}">
              <a16:creationId xmlns:a16="http://schemas.microsoft.com/office/drawing/2014/main" xmlns="" id="{00000000-0008-0000-14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7650" y="353091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52</xdr:row>
      <xdr:rowOff>0</xdr:rowOff>
    </xdr:from>
    <xdr:to>
      <xdr:col>0</xdr:col>
      <xdr:colOff>609600</xdr:colOff>
      <xdr:row>52</xdr:row>
      <xdr:rowOff>0</xdr:rowOff>
    </xdr:to>
    <xdr:pic>
      <xdr:nvPicPr>
        <xdr:cNvPr id="43" name="Picture 9515">
          <a:extLst>
            <a:ext uri="{FF2B5EF4-FFF2-40B4-BE49-F238E27FC236}">
              <a16:creationId xmlns:a16="http://schemas.microsoft.com/office/drawing/2014/main" xmlns="" id="{00000000-0008-0000-1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7650" y="353091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52</xdr:row>
      <xdr:rowOff>0</xdr:rowOff>
    </xdr:from>
    <xdr:to>
      <xdr:col>2</xdr:col>
      <xdr:colOff>939372</xdr:colOff>
      <xdr:row>52</xdr:row>
      <xdr:rowOff>0</xdr:rowOff>
    </xdr:to>
    <xdr:pic>
      <xdr:nvPicPr>
        <xdr:cNvPr id="44" name="Picture 6">
          <a:extLst>
            <a:ext uri="{FF2B5EF4-FFF2-40B4-BE49-F238E27FC236}">
              <a16:creationId xmlns:a16="http://schemas.microsoft.com/office/drawing/2014/main" xmlns="" id="{00000000-0008-0000-14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466975" y="35309175"/>
          <a:ext cx="825072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247650</xdr:colOff>
      <xdr:row>52</xdr:row>
      <xdr:rowOff>0</xdr:rowOff>
    </xdr:from>
    <xdr:to>
      <xdr:col>0</xdr:col>
      <xdr:colOff>609600</xdr:colOff>
      <xdr:row>52</xdr:row>
      <xdr:rowOff>0</xdr:rowOff>
    </xdr:to>
    <xdr:pic>
      <xdr:nvPicPr>
        <xdr:cNvPr id="45" name="Picture 9515">
          <a:extLst>
            <a:ext uri="{FF2B5EF4-FFF2-40B4-BE49-F238E27FC236}">
              <a16:creationId xmlns:a16="http://schemas.microsoft.com/office/drawing/2014/main" xmlns="" id="{00000000-0008-0000-14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7650" y="353091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52</xdr:row>
      <xdr:rowOff>0</xdr:rowOff>
    </xdr:from>
    <xdr:to>
      <xdr:col>0</xdr:col>
      <xdr:colOff>609600</xdr:colOff>
      <xdr:row>52</xdr:row>
      <xdr:rowOff>0</xdr:rowOff>
    </xdr:to>
    <xdr:pic>
      <xdr:nvPicPr>
        <xdr:cNvPr id="46" name="Picture 9515">
          <a:extLst>
            <a:ext uri="{FF2B5EF4-FFF2-40B4-BE49-F238E27FC236}">
              <a16:creationId xmlns:a16="http://schemas.microsoft.com/office/drawing/2014/main" xmlns="" id="{00000000-0008-0000-14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7650" y="35309175"/>
          <a:ext cx="3619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183337</xdr:colOff>
      <xdr:row>30</xdr:row>
      <xdr:rowOff>156633</xdr:rowOff>
    </xdr:from>
    <xdr:to>
      <xdr:col>4</xdr:col>
      <xdr:colOff>1617134</xdr:colOff>
      <xdr:row>33</xdr:row>
      <xdr:rowOff>173567</xdr:rowOff>
    </xdr:to>
    <xdr:pic>
      <xdr:nvPicPr>
        <xdr:cNvPr id="140" name="Рисунок 139" descr="Evo_chester0001.jpg">
          <a:extLst>
            <a:ext uri="{FF2B5EF4-FFF2-40B4-BE49-F238E27FC236}">
              <a16:creationId xmlns:a16="http://schemas.microsoft.com/office/drawing/2014/main" xmlns="" id="{00000000-0008-0000-01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4926787" y="10186458"/>
          <a:ext cx="1433797" cy="931334"/>
        </a:xfrm>
        <a:prstGeom prst="rect">
          <a:avLst/>
        </a:prstGeom>
      </xdr:spPr>
    </xdr:pic>
    <xdr:clientData/>
  </xdr:twoCellAnchor>
  <xdr:twoCellAnchor editAs="oneCell">
    <xdr:from>
      <xdr:col>4</xdr:col>
      <xdr:colOff>121424</xdr:colOff>
      <xdr:row>24</xdr:row>
      <xdr:rowOff>204258</xdr:rowOff>
    </xdr:from>
    <xdr:to>
      <xdr:col>4</xdr:col>
      <xdr:colOff>1555221</xdr:colOff>
      <xdr:row>27</xdr:row>
      <xdr:rowOff>221192</xdr:rowOff>
    </xdr:to>
    <xdr:pic>
      <xdr:nvPicPr>
        <xdr:cNvPr id="139" name="Рисунок 138" descr="Evo_chester0001.jpg">
          <a:extLst>
            <a:ext uri="{FF2B5EF4-FFF2-40B4-BE49-F238E27FC236}">
              <a16:creationId xmlns:a16="http://schemas.microsoft.com/office/drawing/2014/main" xmlns="" id="{00000000-0008-0000-01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5874524" y="10453158"/>
          <a:ext cx="1433797" cy="931334"/>
        </a:xfrm>
        <a:prstGeom prst="rect">
          <a:avLst/>
        </a:prstGeom>
      </xdr:spPr>
    </xdr:pic>
    <xdr:clientData/>
  </xdr:twoCellAnchor>
  <xdr:twoCellAnchor editAs="oneCell">
    <xdr:from>
      <xdr:col>4</xdr:col>
      <xdr:colOff>156879</xdr:colOff>
      <xdr:row>20</xdr:row>
      <xdr:rowOff>179916</xdr:rowOff>
    </xdr:from>
    <xdr:to>
      <xdr:col>4</xdr:col>
      <xdr:colOff>1590676</xdr:colOff>
      <xdr:row>23</xdr:row>
      <xdr:rowOff>196850</xdr:rowOff>
    </xdr:to>
    <xdr:pic>
      <xdr:nvPicPr>
        <xdr:cNvPr id="137" name="Рисунок 136" descr="Evo_chester0001.jpg">
          <a:extLst>
            <a:ext uri="{FF2B5EF4-FFF2-40B4-BE49-F238E27FC236}">
              <a16:creationId xmlns:a16="http://schemas.microsoft.com/office/drawing/2014/main" xmlns="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5909979" y="9209616"/>
          <a:ext cx="1433797" cy="931334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135251</xdr:colOff>
      <xdr:row>19</xdr:row>
      <xdr:rowOff>158749</xdr:rowOff>
    </xdr:from>
    <xdr:to>
      <xdr:col>4</xdr:col>
      <xdr:colOff>1656481</xdr:colOff>
      <xdr:row>19</xdr:row>
      <xdr:rowOff>1047748</xdr:rowOff>
    </xdr:to>
    <xdr:pic>
      <xdr:nvPicPr>
        <xdr:cNvPr id="127" name="Рисунок 126" descr="Evo_chester0003.jpg">
          <a:extLst>
            <a:ext uri="{FF2B5EF4-FFF2-40B4-BE49-F238E27FC236}">
              <a16:creationId xmlns:a16="http://schemas.microsoft.com/office/drawing/2014/main" xmlns="" id="{00000000-0008-0000-01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6944" t="12750" r="5833" b="9263"/>
        <a:stretch>
          <a:fillRect/>
        </a:stretch>
      </xdr:blipFill>
      <xdr:spPr>
        <a:xfrm>
          <a:off x="4876584" y="6667499"/>
          <a:ext cx="1521230" cy="888999"/>
        </a:xfrm>
        <a:prstGeom prst="rect">
          <a:avLst/>
        </a:prstGeom>
      </xdr:spPr>
    </xdr:pic>
    <xdr:clientData/>
  </xdr:twoCellAnchor>
  <xdr:twoCellAnchor editAs="oneCell">
    <xdr:from>
      <xdr:col>4</xdr:col>
      <xdr:colOff>141011</xdr:colOff>
      <xdr:row>14</xdr:row>
      <xdr:rowOff>252056</xdr:rowOff>
    </xdr:from>
    <xdr:to>
      <xdr:col>4</xdr:col>
      <xdr:colOff>1672167</xdr:colOff>
      <xdr:row>18</xdr:row>
      <xdr:rowOff>67731</xdr:rowOff>
    </xdr:to>
    <xdr:pic>
      <xdr:nvPicPr>
        <xdr:cNvPr id="123" name="Рисунок 122" descr="Evo_chester0000.jpg">
          <a:extLst>
            <a:ext uri="{FF2B5EF4-FFF2-40B4-BE49-F238E27FC236}">
              <a16:creationId xmlns:a16="http://schemas.microsoft.com/office/drawing/2014/main" xmlns="" id="{00000000-0008-0000-01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4882344" y="5173306"/>
          <a:ext cx="1531156" cy="1085675"/>
        </a:xfrm>
        <a:prstGeom prst="rect">
          <a:avLst/>
        </a:prstGeom>
      </xdr:spPr>
    </xdr:pic>
    <xdr:clientData/>
  </xdr:twoCellAnchor>
  <xdr:twoCellAnchor editAs="oneCell">
    <xdr:from>
      <xdr:col>4</xdr:col>
      <xdr:colOff>221444</xdr:colOff>
      <xdr:row>9</xdr:row>
      <xdr:rowOff>304467</xdr:rowOff>
    </xdr:from>
    <xdr:to>
      <xdr:col>4</xdr:col>
      <xdr:colOff>1598083</xdr:colOff>
      <xdr:row>13</xdr:row>
      <xdr:rowOff>10581</xdr:rowOff>
    </xdr:to>
    <xdr:pic>
      <xdr:nvPicPr>
        <xdr:cNvPr id="118" name="Рисунок 117" descr="Evo_chester0000.jpg">
          <a:extLst>
            <a:ext uri="{FF2B5EF4-FFF2-40B4-BE49-F238E27FC236}">
              <a16:creationId xmlns:a16="http://schemas.microsoft.com/office/drawing/2014/main" xmlns="" id="{00000000-0008-0000-01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4962777" y="3638217"/>
          <a:ext cx="1376639" cy="976114"/>
        </a:xfrm>
        <a:prstGeom prst="rect">
          <a:avLst/>
        </a:prstGeom>
      </xdr:spPr>
    </xdr:pic>
    <xdr:clientData/>
  </xdr:twoCellAnchor>
  <xdr:twoCellAnchor editAs="oneCell">
    <xdr:from>
      <xdr:col>4</xdr:col>
      <xdr:colOff>279956</xdr:colOff>
      <xdr:row>5</xdr:row>
      <xdr:rowOff>256570</xdr:rowOff>
    </xdr:from>
    <xdr:to>
      <xdr:col>4</xdr:col>
      <xdr:colOff>1428752</xdr:colOff>
      <xdr:row>8</xdr:row>
      <xdr:rowOff>116417</xdr:rowOff>
    </xdr:to>
    <xdr:pic>
      <xdr:nvPicPr>
        <xdr:cNvPr id="105" name="Рисунок 104" descr="Evo_chester0000.jpg">
          <a:extLst>
            <a:ext uri="{FF2B5EF4-FFF2-40B4-BE49-F238E27FC236}">
              <a16:creationId xmlns:a16="http://schemas.microsoft.com/office/drawing/2014/main" xmlns="" id="{00000000-0008-0000-01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5021289" y="2320320"/>
          <a:ext cx="1148796" cy="812347"/>
        </a:xfrm>
        <a:prstGeom prst="rect">
          <a:avLst/>
        </a:prstGeom>
      </xdr:spPr>
    </xdr:pic>
    <xdr:clientData/>
  </xdr:twoCellAnchor>
  <xdr:oneCellAnchor>
    <xdr:from>
      <xdr:col>4</xdr:col>
      <xdr:colOff>965863</xdr:colOff>
      <xdr:row>7</xdr:row>
      <xdr:rowOff>185396</xdr:rowOff>
    </xdr:from>
    <xdr:ext cx="408214" cy="23948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/>
      </xdr:nvSpPr>
      <xdr:spPr>
        <a:xfrm rot="1465369">
          <a:off x="5707196" y="288414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</a:p>
      </xdr:txBody>
    </xdr:sp>
    <xdr:clientData/>
  </xdr:oneCellAnchor>
  <xdr:oneCellAnchor>
    <xdr:from>
      <xdr:col>3</xdr:col>
      <xdr:colOff>1207469</xdr:colOff>
      <xdr:row>22</xdr:row>
      <xdr:rowOff>332390</xdr:rowOff>
    </xdr:from>
    <xdr:ext cx="408214" cy="23948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 txBox="1"/>
      </xdr:nvSpPr>
      <xdr:spPr>
        <a:xfrm rot="1373710">
          <a:off x="4703144" y="852389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1268008</xdr:colOff>
      <xdr:row>20</xdr:row>
      <xdr:rowOff>63139</xdr:rowOff>
    </xdr:from>
    <xdr:ext cx="408214" cy="23948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 txBox="1"/>
      </xdr:nvSpPr>
      <xdr:spPr>
        <a:xfrm rot="801679">
          <a:off x="6011458" y="768313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1413591</xdr:colOff>
      <xdr:row>19</xdr:row>
      <xdr:rowOff>322875</xdr:rowOff>
    </xdr:from>
    <xdr:ext cx="408214" cy="23948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 txBox="1"/>
      </xdr:nvSpPr>
      <xdr:spPr>
        <a:xfrm rot="20742783">
          <a:off x="6157041" y="86382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47</xdr:row>
      <xdr:rowOff>0</xdr:rowOff>
    </xdr:from>
    <xdr:ext cx="408214" cy="239485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 txBox="1"/>
      </xdr:nvSpPr>
      <xdr:spPr>
        <a:xfrm rot="20157076">
          <a:off x="7175110" y="1465554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 txBox="1"/>
      </xdr:nvSpPr>
      <xdr:spPr>
        <a:xfrm rot="1174971">
          <a:off x="12935793" y="152781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 txBox="1"/>
      </xdr:nvSpPr>
      <xdr:spPr>
        <a:xfrm rot="1174971">
          <a:off x="12701178" y="150590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 txBox="1"/>
      </xdr:nvSpPr>
      <xdr:spPr>
        <a:xfrm rot="1437686">
          <a:off x="13434762" y="1567815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/>
      </xdr:nvSpPr>
      <xdr:spPr>
        <a:xfrm rot="1437686">
          <a:off x="13036338" y="144780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5915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/>
      </xdr:nvSpPr>
      <xdr:spPr>
        <a:xfrm rot="20101558">
          <a:off x="13078581" y="16344900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7</xdr:col>
      <xdr:colOff>0</xdr:colOff>
      <xdr:row>44</xdr:row>
      <xdr:rowOff>171450</xdr:rowOff>
    </xdr:from>
    <xdr:ext cx="445211" cy="239485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 txBox="1"/>
      </xdr:nvSpPr>
      <xdr:spPr>
        <a:xfrm rot="20101558">
          <a:off x="12849421" y="133731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1084356</xdr:colOff>
      <xdr:row>12</xdr:row>
      <xdr:rowOff>44254</xdr:rowOff>
    </xdr:from>
    <xdr:ext cx="465720" cy="315916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 txBox="1"/>
      </xdr:nvSpPr>
      <xdr:spPr>
        <a:xfrm rot="1235184">
          <a:off x="5825689" y="4330504"/>
          <a:ext cx="465720" cy="3159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1153186</xdr:colOff>
      <xdr:row>17</xdr:row>
      <xdr:rowOff>57337</xdr:rowOff>
    </xdr:from>
    <xdr:ext cx="408214" cy="239485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 txBox="1"/>
      </xdr:nvSpPr>
      <xdr:spPr>
        <a:xfrm rot="1379143">
          <a:off x="5894519" y="593108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</a:p>
      </xdr:txBody>
    </xdr:sp>
    <xdr:clientData/>
  </xdr:oneCellAnchor>
  <xdr:oneCellAnchor>
    <xdr:from>
      <xdr:col>4</xdr:col>
      <xdr:colOff>12082</xdr:colOff>
      <xdr:row>27</xdr:row>
      <xdr:rowOff>151418</xdr:rowOff>
    </xdr:from>
    <xdr:ext cx="408214" cy="239485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 txBox="1"/>
      </xdr:nvSpPr>
      <xdr:spPr>
        <a:xfrm rot="1373710">
          <a:off x="5765182" y="1131471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1225142</xdr:colOff>
      <xdr:row>24</xdr:row>
      <xdr:rowOff>63137</xdr:rowOff>
    </xdr:from>
    <xdr:ext cx="408214" cy="239485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 txBox="1"/>
      </xdr:nvSpPr>
      <xdr:spPr>
        <a:xfrm rot="729188">
          <a:off x="5968592" y="882613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1409434</xdr:colOff>
      <xdr:row>24</xdr:row>
      <xdr:rowOff>322415</xdr:rowOff>
    </xdr:from>
    <xdr:ext cx="408214" cy="259882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 txBox="1"/>
      </xdr:nvSpPr>
      <xdr:spPr>
        <a:xfrm rot="20704053">
          <a:off x="6152884" y="9780740"/>
          <a:ext cx="408214" cy="259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</a:t>
          </a:r>
        </a:p>
      </xdr:txBody>
    </xdr:sp>
    <xdr:clientData/>
  </xdr:oneCellAnchor>
  <xdr:oneCellAnchor>
    <xdr:from>
      <xdr:col>4</xdr:col>
      <xdr:colOff>1229908</xdr:colOff>
      <xdr:row>30</xdr:row>
      <xdr:rowOff>34564</xdr:rowOff>
    </xdr:from>
    <xdr:ext cx="408214" cy="239485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 txBox="1"/>
      </xdr:nvSpPr>
      <xdr:spPr>
        <a:xfrm rot="731772">
          <a:off x="5973358" y="1006438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16845</xdr:colOff>
      <xdr:row>33</xdr:row>
      <xdr:rowOff>51407</xdr:rowOff>
    </xdr:from>
    <xdr:ext cx="408214" cy="239485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 txBox="1"/>
      </xdr:nvSpPr>
      <xdr:spPr>
        <a:xfrm rot="1373710">
          <a:off x="5769945" y="1306255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36</xdr:row>
      <xdr:rowOff>256192</xdr:rowOff>
    </xdr:from>
    <xdr:ext cx="408214" cy="239485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 txBox="1"/>
      </xdr:nvSpPr>
      <xdr:spPr>
        <a:xfrm rot="1373710">
          <a:off x="6912944" y="109813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55645</xdr:colOff>
      <xdr:row>34</xdr:row>
      <xdr:rowOff>124024</xdr:rowOff>
    </xdr:from>
    <xdr:ext cx="476384" cy="239485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 txBox="1"/>
      </xdr:nvSpPr>
      <xdr:spPr>
        <a:xfrm rot="20411035">
          <a:off x="5808745" y="13439974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36</xdr:row>
      <xdr:rowOff>22838</xdr:rowOff>
    </xdr:from>
    <xdr:ext cx="408214" cy="239485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 txBox="1"/>
      </xdr:nvSpPr>
      <xdr:spPr>
        <a:xfrm rot="20157076">
          <a:off x="7976315" y="107479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36</xdr:row>
      <xdr:rowOff>344492</xdr:rowOff>
    </xdr:from>
    <xdr:ext cx="45719" cy="239485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 txBox="1"/>
      </xdr:nvSpPr>
      <xdr:spPr>
        <a:xfrm rot="1373710" flipH="1">
          <a:off x="7303276" y="110696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7</xdr:col>
      <xdr:colOff>0</xdr:colOff>
      <xdr:row>36</xdr:row>
      <xdr:rowOff>313342</xdr:rowOff>
    </xdr:from>
    <xdr:ext cx="408214" cy="239485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 txBox="1"/>
      </xdr:nvSpPr>
      <xdr:spPr>
        <a:xfrm rot="1373710">
          <a:off x="13666170" y="110384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1443415</xdr:colOff>
      <xdr:row>38</xdr:row>
      <xdr:rowOff>328912</xdr:rowOff>
    </xdr:from>
    <xdr:ext cx="45719" cy="89439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 txBox="1"/>
      </xdr:nvSpPr>
      <xdr:spPr>
        <a:xfrm rot="1373710" flipH="1">
          <a:off x="8120440" y="11501737"/>
          <a:ext cx="45719" cy="894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40</xdr:row>
      <xdr:rowOff>22838</xdr:rowOff>
    </xdr:from>
    <xdr:ext cx="408214" cy="239485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 txBox="1"/>
      </xdr:nvSpPr>
      <xdr:spPr>
        <a:xfrm rot="20157076">
          <a:off x="7976315" y="115480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34</xdr:row>
      <xdr:rowOff>135454</xdr:rowOff>
    </xdr:from>
    <xdr:ext cx="445211" cy="239485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 txBox="1"/>
      </xdr:nvSpPr>
      <xdr:spPr>
        <a:xfrm rot="1174971">
          <a:off x="7716663" y="104700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28875</xdr:colOff>
      <xdr:row>36</xdr:row>
      <xdr:rowOff>263533</xdr:rowOff>
    </xdr:from>
    <xdr:ext cx="445211" cy="239485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 txBox="1"/>
      </xdr:nvSpPr>
      <xdr:spPr>
        <a:xfrm rot="1174971">
          <a:off x="5781975" y="14189083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1266830</xdr:colOff>
      <xdr:row>36</xdr:row>
      <xdr:rowOff>224588</xdr:rowOff>
    </xdr:from>
    <xdr:ext cx="408214" cy="239485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 txBox="1"/>
      </xdr:nvSpPr>
      <xdr:spPr>
        <a:xfrm rot="20157076">
          <a:off x="7019930" y="1415013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7</xdr:col>
      <xdr:colOff>0</xdr:colOff>
      <xdr:row>30</xdr:row>
      <xdr:rowOff>84742</xdr:rowOff>
    </xdr:from>
    <xdr:ext cx="408214" cy="239485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 txBox="1"/>
      </xdr:nvSpPr>
      <xdr:spPr>
        <a:xfrm rot="1373710">
          <a:off x="13447093" y="94287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40</xdr:row>
      <xdr:rowOff>256192</xdr:rowOff>
    </xdr:from>
    <xdr:ext cx="408214" cy="239485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 txBox="1"/>
      </xdr:nvSpPr>
      <xdr:spPr>
        <a:xfrm rot="1373710">
          <a:off x="6912944" y="117814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38</xdr:row>
      <xdr:rowOff>96476</xdr:rowOff>
    </xdr:from>
    <xdr:ext cx="408214" cy="239485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 txBox="1"/>
      </xdr:nvSpPr>
      <xdr:spPr>
        <a:xfrm rot="1373710">
          <a:off x="7759295" y="112693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40</xdr:row>
      <xdr:rowOff>22838</xdr:rowOff>
    </xdr:from>
    <xdr:ext cx="408214" cy="239485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 txBox="1"/>
      </xdr:nvSpPr>
      <xdr:spPr>
        <a:xfrm rot="20157076">
          <a:off x="7976315" y="115480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40</xdr:row>
      <xdr:rowOff>256192</xdr:rowOff>
    </xdr:from>
    <xdr:ext cx="408214" cy="239485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 txBox="1"/>
      </xdr:nvSpPr>
      <xdr:spPr>
        <a:xfrm rot="1373710">
          <a:off x="6912944" y="117814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40</xdr:row>
      <xdr:rowOff>344492</xdr:rowOff>
    </xdr:from>
    <xdr:ext cx="45719" cy="239485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SpPr txBox="1"/>
      </xdr:nvSpPr>
      <xdr:spPr>
        <a:xfrm rot="1373710" flipH="1">
          <a:off x="7303276" y="118697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38</xdr:row>
      <xdr:rowOff>135454</xdr:rowOff>
    </xdr:from>
    <xdr:ext cx="445211" cy="239485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SpPr txBox="1"/>
      </xdr:nvSpPr>
      <xdr:spPr>
        <a:xfrm rot="1174971">
          <a:off x="7716663" y="113082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109168</xdr:colOff>
      <xdr:row>40</xdr:row>
      <xdr:rowOff>267409</xdr:rowOff>
    </xdr:from>
    <xdr:ext cx="445211" cy="235494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SpPr txBox="1"/>
      </xdr:nvSpPr>
      <xdr:spPr>
        <a:xfrm rot="1174971">
          <a:off x="6786193" y="11792659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1181105</xdr:colOff>
      <xdr:row>40</xdr:row>
      <xdr:rowOff>153153</xdr:rowOff>
    </xdr:from>
    <xdr:ext cx="408214" cy="239485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SpPr txBox="1"/>
      </xdr:nvSpPr>
      <xdr:spPr>
        <a:xfrm rot="20157076">
          <a:off x="7858130" y="1167840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36</xdr:row>
      <xdr:rowOff>22838</xdr:rowOff>
    </xdr:from>
    <xdr:ext cx="408214" cy="239485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SpPr txBox="1"/>
      </xdr:nvSpPr>
      <xdr:spPr>
        <a:xfrm rot="20157076">
          <a:off x="7976315" y="107479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38</xdr:row>
      <xdr:rowOff>135454</xdr:rowOff>
    </xdr:from>
    <xdr:ext cx="445211" cy="239485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xmlns="" id="{00000000-0008-0000-0100-00005D000000}"/>
            </a:ext>
          </a:extLst>
        </xdr:cNvPr>
        <xdr:cNvSpPr txBox="1"/>
      </xdr:nvSpPr>
      <xdr:spPr>
        <a:xfrm rot="1174971">
          <a:off x="7716663" y="113082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359744</xdr:colOff>
      <xdr:row>34</xdr:row>
      <xdr:rowOff>8542</xdr:rowOff>
    </xdr:from>
    <xdr:ext cx="408214" cy="239485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xmlns="" id="{00000000-0008-0000-0100-000060000000}"/>
            </a:ext>
          </a:extLst>
        </xdr:cNvPr>
        <xdr:cNvSpPr txBox="1"/>
      </xdr:nvSpPr>
      <xdr:spPr>
        <a:xfrm rot="1373710">
          <a:off x="7036769" y="103431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36</xdr:row>
      <xdr:rowOff>344492</xdr:rowOff>
    </xdr:from>
    <xdr:ext cx="45719" cy="239485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xmlns="" id="{00000000-0008-0000-0100-000061000000}"/>
            </a:ext>
          </a:extLst>
        </xdr:cNvPr>
        <xdr:cNvSpPr txBox="1"/>
      </xdr:nvSpPr>
      <xdr:spPr>
        <a:xfrm rot="1373710" flipH="1">
          <a:off x="7303276" y="110696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1181105</xdr:colOff>
      <xdr:row>36</xdr:row>
      <xdr:rowOff>153153</xdr:rowOff>
    </xdr:from>
    <xdr:ext cx="408214" cy="239485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xmlns="" id="{00000000-0008-0000-0100-000063000000}"/>
            </a:ext>
          </a:extLst>
        </xdr:cNvPr>
        <xdr:cNvSpPr txBox="1"/>
      </xdr:nvSpPr>
      <xdr:spPr>
        <a:xfrm rot="20157076">
          <a:off x="7858130" y="1087830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7</xdr:col>
      <xdr:colOff>0</xdr:colOff>
      <xdr:row>32</xdr:row>
      <xdr:rowOff>160942</xdr:rowOff>
    </xdr:from>
    <xdr:ext cx="408214" cy="239485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xmlns="" id="{00000000-0008-0000-0100-000064000000}"/>
            </a:ext>
          </a:extLst>
        </xdr:cNvPr>
        <xdr:cNvSpPr txBox="1"/>
      </xdr:nvSpPr>
      <xdr:spPr>
        <a:xfrm rot="1373710">
          <a:off x="13285169" y="99431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408214" cy="239485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xmlns="" id="{00000000-0008-0000-0100-000065000000}"/>
            </a:ext>
          </a:extLst>
        </xdr:cNvPr>
        <xdr:cNvSpPr txBox="1"/>
      </xdr:nvSpPr>
      <xdr:spPr>
        <a:xfrm rot="1373710">
          <a:off x="13247069" y="911444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33</xdr:row>
      <xdr:rowOff>344492</xdr:rowOff>
    </xdr:from>
    <xdr:ext cx="45719" cy="239485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xmlns="" id="{00000000-0008-0000-0100-000067000000}"/>
            </a:ext>
          </a:extLst>
        </xdr:cNvPr>
        <xdr:cNvSpPr txBox="1"/>
      </xdr:nvSpPr>
      <xdr:spPr>
        <a:xfrm rot="1373710" flipH="1">
          <a:off x="7303276" y="101266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7</xdr:col>
      <xdr:colOff>0</xdr:colOff>
      <xdr:row>30</xdr:row>
      <xdr:rowOff>115009</xdr:rowOff>
    </xdr:from>
    <xdr:ext cx="445211" cy="235494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xmlns="" id="{00000000-0008-0000-0100-000068000000}"/>
            </a:ext>
          </a:extLst>
        </xdr:cNvPr>
        <xdr:cNvSpPr txBox="1"/>
      </xdr:nvSpPr>
      <xdr:spPr>
        <a:xfrm rot="1174971">
          <a:off x="13491793" y="9459034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40</xdr:row>
      <xdr:rowOff>256192</xdr:rowOff>
    </xdr:from>
    <xdr:ext cx="408214" cy="239485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xmlns="" id="{00000000-0008-0000-0100-00006A000000}"/>
            </a:ext>
          </a:extLst>
        </xdr:cNvPr>
        <xdr:cNvSpPr txBox="1"/>
      </xdr:nvSpPr>
      <xdr:spPr>
        <a:xfrm rot="1373710">
          <a:off x="6912944" y="117814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174710</xdr:colOff>
      <xdr:row>38</xdr:row>
      <xdr:rowOff>62110</xdr:rowOff>
    </xdr:from>
    <xdr:ext cx="476384" cy="239485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xmlns="" id="{00000000-0008-0000-0100-00006B000000}"/>
            </a:ext>
          </a:extLst>
        </xdr:cNvPr>
        <xdr:cNvSpPr txBox="1"/>
      </xdr:nvSpPr>
      <xdr:spPr>
        <a:xfrm rot="20443095">
          <a:off x="4603835" y="12349360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40</xdr:row>
      <xdr:rowOff>22838</xdr:rowOff>
    </xdr:from>
    <xdr:ext cx="408214" cy="239485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xmlns="" id="{00000000-0008-0000-0100-00006C000000}"/>
            </a:ext>
          </a:extLst>
        </xdr:cNvPr>
        <xdr:cNvSpPr txBox="1"/>
      </xdr:nvSpPr>
      <xdr:spPr>
        <a:xfrm rot="20157076">
          <a:off x="7976315" y="115480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40</xdr:row>
      <xdr:rowOff>344492</xdr:rowOff>
    </xdr:from>
    <xdr:ext cx="45719" cy="239485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xmlns="" id="{00000000-0008-0000-0100-00006E000000}"/>
            </a:ext>
          </a:extLst>
        </xdr:cNvPr>
        <xdr:cNvSpPr txBox="1"/>
      </xdr:nvSpPr>
      <xdr:spPr>
        <a:xfrm rot="1373710" flipH="1">
          <a:off x="7303276" y="118697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38</xdr:row>
      <xdr:rowOff>135454</xdr:rowOff>
    </xdr:from>
    <xdr:ext cx="445211" cy="239485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xmlns="" id="{00000000-0008-0000-0100-00006F000000}"/>
            </a:ext>
          </a:extLst>
        </xdr:cNvPr>
        <xdr:cNvSpPr txBox="1"/>
      </xdr:nvSpPr>
      <xdr:spPr>
        <a:xfrm rot="1174971">
          <a:off x="7716663" y="113082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143173</xdr:colOff>
      <xdr:row>40</xdr:row>
      <xdr:rowOff>230196</xdr:rowOff>
    </xdr:from>
    <xdr:ext cx="445211" cy="239485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xmlns="" id="{00000000-0008-0000-0100-000070000000}"/>
            </a:ext>
          </a:extLst>
        </xdr:cNvPr>
        <xdr:cNvSpPr txBox="1"/>
      </xdr:nvSpPr>
      <xdr:spPr>
        <a:xfrm rot="1174971">
          <a:off x="4496098" y="1360329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1190630</xdr:colOff>
      <xdr:row>40</xdr:row>
      <xdr:rowOff>229353</xdr:rowOff>
    </xdr:from>
    <xdr:ext cx="408214" cy="239485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xmlns="" id="{00000000-0008-0000-0100-000071000000}"/>
            </a:ext>
          </a:extLst>
        </xdr:cNvPr>
        <xdr:cNvSpPr txBox="1"/>
      </xdr:nvSpPr>
      <xdr:spPr>
        <a:xfrm rot="20157076">
          <a:off x="5543555" y="1360245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226395</xdr:colOff>
      <xdr:row>38</xdr:row>
      <xdr:rowOff>103792</xdr:rowOff>
    </xdr:from>
    <xdr:ext cx="408214" cy="239485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xmlns="" id="{00000000-0008-0000-0100-000078000000}"/>
            </a:ext>
          </a:extLst>
        </xdr:cNvPr>
        <xdr:cNvSpPr txBox="1"/>
      </xdr:nvSpPr>
      <xdr:spPr>
        <a:xfrm rot="1373710">
          <a:off x="4579320" y="128863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7</xdr:col>
      <xdr:colOff>0</xdr:colOff>
      <xdr:row>34</xdr:row>
      <xdr:rowOff>113317</xdr:rowOff>
    </xdr:from>
    <xdr:ext cx="408214" cy="239485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xmlns="" id="{00000000-0008-0000-0100-000079000000}"/>
            </a:ext>
          </a:extLst>
        </xdr:cNvPr>
        <xdr:cNvSpPr txBox="1"/>
      </xdr:nvSpPr>
      <xdr:spPr>
        <a:xfrm rot="1373710">
          <a:off x="13656644" y="104479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40</xdr:row>
      <xdr:rowOff>344492</xdr:rowOff>
    </xdr:from>
    <xdr:ext cx="45719" cy="239485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xmlns="" id="{00000000-0008-0000-0100-00007A000000}"/>
            </a:ext>
          </a:extLst>
        </xdr:cNvPr>
        <xdr:cNvSpPr txBox="1"/>
      </xdr:nvSpPr>
      <xdr:spPr>
        <a:xfrm rot="1373710" flipH="1">
          <a:off x="7303276" y="118697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1181105</xdr:colOff>
      <xdr:row>40</xdr:row>
      <xdr:rowOff>153153</xdr:rowOff>
    </xdr:from>
    <xdr:ext cx="408214" cy="239485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xmlns="" id="{00000000-0008-0000-0100-00007C000000}"/>
            </a:ext>
          </a:extLst>
        </xdr:cNvPr>
        <xdr:cNvSpPr txBox="1"/>
      </xdr:nvSpPr>
      <xdr:spPr>
        <a:xfrm rot="20157076">
          <a:off x="7858130" y="1167840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36</xdr:row>
      <xdr:rowOff>344492</xdr:rowOff>
    </xdr:from>
    <xdr:ext cx="45719" cy="239485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xmlns="" id="{00000000-0008-0000-0100-00007D000000}"/>
            </a:ext>
          </a:extLst>
        </xdr:cNvPr>
        <xdr:cNvSpPr txBox="1"/>
      </xdr:nvSpPr>
      <xdr:spPr>
        <a:xfrm rot="1373710" flipH="1">
          <a:off x="7303276" y="110696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149051</xdr:colOff>
      <xdr:row>42</xdr:row>
      <xdr:rowOff>54490</xdr:rowOff>
    </xdr:from>
    <xdr:ext cx="445211" cy="239485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xmlns="" id="{00000000-0008-0000-0100-000080000000}"/>
            </a:ext>
          </a:extLst>
        </xdr:cNvPr>
        <xdr:cNvSpPr txBox="1"/>
      </xdr:nvSpPr>
      <xdr:spPr>
        <a:xfrm rot="20570692">
          <a:off x="4578176" y="1346569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44</xdr:row>
      <xdr:rowOff>263533</xdr:rowOff>
    </xdr:from>
    <xdr:ext cx="445211" cy="239485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00000000-0008-0000-0100-000081000000}"/>
            </a:ext>
          </a:extLst>
        </xdr:cNvPr>
        <xdr:cNvSpPr txBox="1"/>
      </xdr:nvSpPr>
      <xdr:spPr>
        <a:xfrm rot="1174971">
          <a:off x="6786862" y="13465183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1252542</xdr:colOff>
      <xdr:row>44</xdr:row>
      <xdr:rowOff>172203</xdr:rowOff>
    </xdr:from>
    <xdr:ext cx="408214" cy="239485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xmlns="" id="{00000000-0008-0000-0100-000082000000}"/>
            </a:ext>
          </a:extLst>
        </xdr:cNvPr>
        <xdr:cNvSpPr txBox="1"/>
      </xdr:nvSpPr>
      <xdr:spPr>
        <a:xfrm rot="20157076">
          <a:off x="4557717" y="1382152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42</xdr:row>
      <xdr:rowOff>0</xdr:rowOff>
    </xdr:from>
    <xdr:ext cx="408214" cy="239485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xmlns="" id="{00000000-0008-0000-0100-000083000000}"/>
            </a:ext>
          </a:extLst>
        </xdr:cNvPr>
        <xdr:cNvSpPr txBox="1"/>
      </xdr:nvSpPr>
      <xdr:spPr>
        <a:xfrm rot="1373710">
          <a:off x="6912944" y="125529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42</xdr:row>
      <xdr:rowOff>0</xdr:rowOff>
    </xdr:from>
    <xdr:ext cx="408214" cy="239485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xmlns="" id="{00000000-0008-0000-0100-000084000000}"/>
            </a:ext>
          </a:extLst>
        </xdr:cNvPr>
        <xdr:cNvSpPr txBox="1"/>
      </xdr:nvSpPr>
      <xdr:spPr>
        <a:xfrm rot="1373710">
          <a:off x="6912944" y="125529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42</xdr:row>
      <xdr:rowOff>0</xdr:rowOff>
    </xdr:from>
    <xdr:ext cx="408214" cy="239485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xmlns="" id="{00000000-0008-0000-0100-000085000000}"/>
            </a:ext>
          </a:extLst>
        </xdr:cNvPr>
        <xdr:cNvSpPr txBox="1"/>
      </xdr:nvSpPr>
      <xdr:spPr>
        <a:xfrm rot="1373710">
          <a:off x="6912944" y="125529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42</xdr:row>
      <xdr:rowOff>0</xdr:rowOff>
    </xdr:from>
    <xdr:ext cx="45719" cy="239485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xmlns="" id="{00000000-0008-0000-0100-000086000000}"/>
            </a:ext>
          </a:extLst>
        </xdr:cNvPr>
        <xdr:cNvSpPr txBox="1"/>
      </xdr:nvSpPr>
      <xdr:spPr>
        <a:xfrm rot="1373710" flipH="1">
          <a:off x="7303276" y="126412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109168</xdr:colOff>
      <xdr:row>42</xdr:row>
      <xdr:rowOff>0</xdr:rowOff>
    </xdr:from>
    <xdr:ext cx="445211" cy="235494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xmlns="" id="{00000000-0008-0000-0100-000087000000}"/>
            </a:ext>
          </a:extLst>
        </xdr:cNvPr>
        <xdr:cNvSpPr txBox="1"/>
      </xdr:nvSpPr>
      <xdr:spPr>
        <a:xfrm rot="1174971">
          <a:off x="6786193" y="12564184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42</xdr:row>
      <xdr:rowOff>0</xdr:rowOff>
    </xdr:from>
    <xdr:ext cx="408214" cy="239485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00000000-0008-0000-0100-000088000000}"/>
            </a:ext>
          </a:extLst>
        </xdr:cNvPr>
        <xdr:cNvSpPr txBox="1"/>
      </xdr:nvSpPr>
      <xdr:spPr>
        <a:xfrm rot="1373710">
          <a:off x="6912944" y="125529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42</xdr:row>
      <xdr:rowOff>0</xdr:rowOff>
    </xdr:from>
    <xdr:ext cx="45719" cy="239485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xmlns="" id="{00000000-0008-0000-0100-00008A000000}"/>
            </a:ext>
          </a:extLst>
        </xdr:cNvPr>
        <xdr:cNvSpPr txBox="1"/>
      </xdr:nvSpPr>
      <xdr:spPr>
        <a:xfrm rot="1373710" flipH="1">
          <a:off x="7303276" y="126412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336463" cy="239485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xmlns="" id="{00000000-0008-0000-0100-00008E000000}"/>
            </a:ext>
          </a:extLst>
        </xdr:cNvPr>
        <xdr:cNvSpPr txBox="1"/>
      </xdr:nvSpPr>
      <xdr:spPr>
        <a:xfrm rot="1373710">
          <a:off x="13687468" y="12624074"/>
          <a:ext cx="336463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42</xdr:row>
      <xdr:rowOff>0</xdr:rowOff>
    </xdr:from>
    <xdr:ext cx="45719" cy="239485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xmlns="" id="{00000000-0008-0000-0100-000090000000}"/>
            </a:ext>
          </a:extLst>
        </xdr:cNvPr>
        <xdr:cNvSpPr txBox="1"/>
      </xdr:nvSpPr>
      <xdr:spPr>
        <a:xfrm rot="1373710" flipH="1">
          <a:off x="7303276" y="126412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xmlns="" id="{00000000-0008-0000-0100-000094000000}"/>
            </a:ext>
          </a:extLst>
        </xdr:cNvPr>
        <xdr:cNvSpPr txBox="1"/>
      </xdr:nvSpPr>
      <xdr:spPr>
        <a:xfrm rot="1174971">
          <a:off x="12835237" y="158591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xmlns="" id="{00000000-0008-0000-0100-000099000000}"/>
            </a:ext>
          </a:extLst>
        </xdr:cNvPr>
        <xdr:cNvSpPr txBox="1"/>
      </xdr:nvSpPr>
      <xdr:spPr>
        <a:xfrm rot="1174971">
          <a:off x="12863812" y="158877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08214" cy="239485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xmlns="" id="{00000000-0008-0000-0100-00009A000000}"/>
            </a:ext>
          </a:extLst>
        </xdr:cNvPr>
        <xdr:cNvSpPr txBox="1"/>
      </xdr:nvSpPr>
      <xdr:spPr>
        <a:xfrm rot="20157076">
          <a:off x="13575910" y="158496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xmlns="" id="{00000000-0008-0000-0100-00009E000000}"/>
            </a:ext>
          </a:extLst>
        </xdr:cNvPr>
        <xdr:cNvSpPr txBox="1"/>
      </xdr:nvSpPr>
      <xdr:spPr>
        <a:xfrm rot="1174971">
          <a:off x="13968712" y="1564004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100-0000AE000000}"/>
            </a:ext>
          </a:extLst>
        </xdr:cNvPr>
        <xdr:cNvSpPr txBox="1"/>
      </xdr:nvSpPr>
      <xdr:spPr>
        <a:xfrm rot="1174971">
          <a:off x="13440618" y="159162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100-0000AF000000}"/>
            </a:ext>
          </a:extLst>
        </xdr:cNvPr>
        <xdr:cNvSpPr txBox="1"/>
      </xdr:nvSpPr>
      <xdr:spPr>
        <a:xfrm rot="1174971">
          <a:off x="12691653" y="149923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100-0000B0000000}"/>
            </a:ext>
          </a:extLst>
        </xdr:cNvPr>
        <xdr:cNvSpPr txBox="1"/>
      </xdr:nvSpPr>
      <xdr:spPr>
        <a:xfrm rot="1437686">
          <a:off x="13606211" y="1470660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100-0000B1000000}"/>
            </a:ext>
          </a:extLst>
        </xdr:cNvPr>
        <xdr:cNvSpPr txBox="1"/>
      </xdr:nvSpPr>
      <xdr:spPr>
        <a:xfrm rot="1437686">
          <a:off x="13179213" y="1405890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5915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100-0000B2000000}"/>
            </a:ext>
          </a:extLst>
        </xdr:cNvPr>
        <xdr:cNvSpPr txBox="1"/>
      </xdr:nvSpPr>
      <xdr:spPr>
        <a:xfrm rot="20101558">
          <a:off x="13488155" y="15039975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100-0000B3000000}"/>
            </a:ext>
          </a:extLst>
        </xdr:cNvPr>
        <xdr:cNvSpPr txBox="1"/>
      </xdr:nvSpPr>
      <xdr:spPr>
        <a:xfrm rot="20101558">
          <a:off x="13439971" y="1436370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39485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100-0000BF000000}"/>
            </a:ext>
          </a:extLst>
        </xdr:cNvPr>
        <xdr:cNvSpPr txBox="1"/>
      </xdr:nvSpPr>
      <xdr:spPr>
        <a:xfrm rot="1437686">
          <a:off x="13264938" y="145923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445211" cy="25915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100-0000C0000000}"/>
            </a:ext>
          </a:extLst>
        </xdr:cNvPr>
        <xdr:cNvSpPr txBox="1"/>
      </xdr:nvSpPr>
      <xdr:spPr>
        <a:xfrm rot="20101558">
          <a:off x="12773781" y="14392275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3</xdr:col>
      <xdr:colOff>323851</xdr:colOff>
      <xdr:row>0</xdr:row>
      <xdr:rowOff>161925</xdr:rowOff>
    </xdr:from>
    <xdr:to>
      <xdr:col>4</xdr:col>
      <xdr:colOff>542926</xdr:colOff>
      <xdr:row>0</xdr:row>
      <xdr:rowOff>1314450</xdr:rowOff>
    </xdr:to>
    <xdr:pic>
      <xdr:nvPicPr>
        <xdr:cNvPr id="167" name="Picture 14">
          <a:extLst>
            <a:ext uri="{FF2B5EF4-FFF2-40B4-BE49-F238E27FC236}">
              <a16:creationId xmlns:a16="http://schemas.microsoft.com/office/drawing/2014/main" xmlns="" id="{00000000-0008-0000-01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43376" y="161925"/>
          <a:ext cx="146685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1164826</xdr:colOff>
      <xdr:row>19</xdr:row>
      <xdr:rowOff>694454</xdr:rowOff>
    </xdr:from>
    <xdr:ext cx="408214" cy="239485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100-0000AD000000}"/>
            </a:ext>
          </a:extLst>
        </xdr:cNvPr>
        <xdr:cNvSpPr txBox="1"/>
      </xdr:nvSpPr>
      <xdr:spPr>
        <a:xfrm rot="1108616">
          <a:off x="5906159" y="720320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</a:p>
      </xdr:txBody>
    </xdr:sp>
    <xdr:clientData/>
  </xdr:oneCellAnchor>
  <xdr:twoCellAnchor editAs="oneCell">
    <xdr:from>
      <xdr:col>4</xdr:col>
      <xdr:colOff>185737</xdr:colOff>
      <xdr:row>34</xdr:row>
      <xdr:rowOff>171204</xdr:rowOff>
    </xdr:from>
    <xdr:to>
      <xdr:col>4</xdr:col>
      <xdr:colOff>1457325</xdr:colOff>
      <xdr:row>37</xdr:row>
      <xdr:rowOff>119062</xdr:rowOff>
    </xdr:to>
    <xdr:pic>
      <xdr:nvPicPr>
        <xdr:cNvPr id="115" name="Picture 1" descr="https://www.unitex.ru/image_cache/600x600_sized_-image_products-rm-riva-207480_100516.png">
          <a:extLst>
            <a:ext uri="{FF2B5EF4-FFF2-40B4-BE49-F238E27FC236}">
              <a16:creationId xmlns:a16="http://schemas.microsoft.com/office/drawing/2014/main" xmlns="" id="{00000000-0008-0000-01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5833" t="20500" r="6667" b="20167"/>
        <a:stretch>
          <a:fillRect/>
        </a:stretch>
      </xdr:blipFill>
      <xdr:spPr bwMode="auto">
        <a:xfrm>
          <a:off x="5938837" y="13487154"/>
          <a:ext cx="1271588" cy="862258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257174</xdr:colOff>
      <xdr:row>38</xdr:row>
      <xdr:rowOff>171450</xdr:rowOff>
    </xdr:from>
    <xdr:to>
      <xdr:col>4</xdr:col>
      <xdr:colOff>1447800</xdr:colOff>
      <xdr:row>41</xdr:row>
      <xdr:rowOff>28574</xdr:rowOff>
    </xdr:to>
    <xdr:pic>
      <xdr:nvPicPr>
        <xdr:cNvPr id="117" name="Picture 1" descr="https://www.unitex.ru/image_cache/600x600_sized_-image_products-rm-riva-207480_100516.png">
          <a:extLst>
            <a:ext uri="{FF2B5EF4-FFF2-40B4-BE49-F238E27FC236}">
              <a16:creationId xmlns:a16="http://schemas.microsoft.com/office/drawing/2014/main" xmlns="" id="{00000000-0008-0000-01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5833" t="20500" r="6667" b="20167"/>
        <a:stretch>
          <a:fillRect/>
        </a:stretch>
      </xdr:blipFill>
      <xdr:spPr bwMode="auto">
        <a:xfrm>
          <a:off x="3562349" y="12201525"/>
          <a:ext cx="1190626" cy="771524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204787</xdr:colOff>
      <xdr:row>42</xdr:row>
      <xdr:rowOff>247650</xdr:rowOff>
    </xdr:from>
    <xdr:to>
      <xdr:col>4</xdr:col>
      <xdr:colOff>1395413</xdr:colOff>
      <xdr:row>45</xdr:row>
      <xdr:rowOff>104774</xdr:rowOff>
    </xdr:to>
    <xdr:pic>
      <xdr:nvPicPr>
        <xdr:cNvPr id="119" name="Picture 1" descr="https://www.unitex.ru/image_cache/600x600_sized_-image_products-rm-riva-207480_100516.png">
          <a:extLst>
            <a:ext uri="{FF2B5EF4-FFF2-40B4-BE49-F238E27FC236}">
              <a16:creationId xmlns:a16="http://schemas.microsoft.com/office/drawing/2014/main" xmlns="" id="{00000000-0008-0000-01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5833" t="20500" r="6667" b="20167"/>
        <a:stretch>
          <a:fillRect/>
        </a:stretch>
      </xdr:blipFill>
      <xdr:spPr bwMode="auto">
        <a:xfrm>
          <a:off x="5957887" y="16002000"/>
          <a:ext cx="1190626" cy="771524"/>
        </a:xfrm>
        <a:prstGeom prst="rect">
          <a:avLst/>
        </a:prstGeom>
        <a:noFill/>
      </xdr:spPr>
    </xdr:pic>
    <xdr:clientData/>
  </xdr:twoCellAnchor>
  <xdr:oneCellAnchor>
    <xdr:from>
      <xdr:col>4</xdr:col>
      <xdr:colOff>498085</xdr:colOff>
      <xdr:row>47</xdr:row>
      <xdr:rowOff>0</xdr:rowOff>
    </xdr:from>
    <xdr:ext cx="408214" cy="239485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xmlns="" id="{00000000-0008-0000-0100-000066000000}"/>
            </a:ext>
          </a:extLst>
        </xdr:cNvPr>
        <xdr:cNvSpPr txBox="1"/>
      </xdr:nvSpPr>
      <xdr:spPr>
        <a:xfrm rot="20157076">
          <a:off x="5727310" y="148971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408214" cy="239485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xmlns="" id="{00000000-0008-0000-0100-00007E000000}"/>
            </a:ext>
          </a:extLst>
        </xdr:cNvPr>
        <xdr:cNvSpPr txBox="1"/>
      </xdr:nvSpPr>
      <xdr:spPr>
        <a:xfrm rot="20157076">
          <a:off x="7799294" y="141732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11</xdr:col>
      <xdr:colOff>1266825</xdr:colOff>
      <xdr:row>0</xdr:row>
      <xdr:rowOff>266700</xdr:rowOff>
    </xdr:from>
    <xdr:to>
      <xdr:col>12</xdr:col>
      <xdr:colOff>447075</xdr:colOff>
      <xdr:row>0</xdr:row>
      <xdr:rowOff>798392</xdr:rowOff>
    </xdr:to>
    <xdr:pic>
      <xdr:nvPicPr>
        <xdr:cNvPr id="109" name="Picture 3">
          <a:extLst>
            <a:ext uri="{FF2B5EF4-FFF2-40B4-BE49-F238E27FC236}">
              <a16:creationId xmlns:a16="http://schemas.microsoft.com/office/drawing/2014/main" xmlns="" id="{00000000-0008-0000-0100-00006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print"/>
        <a:srcRect r="57260"/>
        <a:stretch>
          <a:fillRect/>
        </a:stretch>
      </xdr:blipFill>
      <xdr:spPr bwMode="auto">
        <a:xfrm>
          <a:off x="11439525" y="266700"/>
          <a:ext cx="532800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11</xdr:col>
      <xdr:colOff>504824</xdr:colOff>
      <xdr:row>0</xdr:row>
      <xdr:rowOff>266701</xdr:rowOff>
    </xdr:from>
    <xdr:to>
      <xdr:col>11</xdr:col>
      <xdr:colOff>1044824</xdr:colOff>
      <xdr:row>0</xdr:row>
      <xdr:rowOff>806701</xdr:rowOff>
    </xdr:to>
    <xdr:pic>
      <xdr:nvPicPr>
        <xdr:cNvPr id="114" name="Рисунок 113" descr="dub-chesterfield003_2.jpg">
          <a:extLst>
            <a:ext uri="{FF2B5EF4-FFF2-40B4-BE49-F238E27FC236}">
              <a16:creationId xmlns:a16="http://schemas.microsoft.com/office/drawing/2014/main" xmlns="" id="{00000000-0008-0000-01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677524" y="266701"/>
          <a:ext cx="540000" cy="540000"/>
        </a:xfrm>
        <a:prstGeom prst="rect">
          <a:avLst/>
        </a:prstGeom>
      </xdr:spPr>
    </xdr:pic>
    <xdr:clientData/>
  </xdr:twoCellAnchor>
  <xdr:twoCellAnchor>
    <xdr:from>
      <xdr:col>13</xdr:col>
      <xdr:colOff>409574</xdr:colOff>
      <xdr:row>0</xdr:row>
      <xdr:rowOff>266701</xdr:rowOff>
    </xdr:from>
    <xdr:to>
      <xdr:col>13</xdr:col>
      <xdr:colOff>949574</xdr:colOff>
      <xdr:row>0</xdr:row>
      <xdr:rowOff>806701</xdr:rowOff>
    </xdr:to>
    <xdr:pic>
      <xdr:nvPicPr>
        <xdr:cNvPr id="116" name="Рисунок 115" descr="Антрацит.jpg">
          <a:extLst>
            <a:ext uri="{FF2B5EF4-FFF2-40B4-BE49-F238E27FC236}">
              <a16:creationId xmlns:a16="http://schemas.microsoft.com/office/drawing/2014/main" xmlns="" id="{00000000-0008-0000-01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011149" y="266701"/>
          <a:ext cx="540000" cy="540000"/>
        </a:xfrm>
        <a:prstGeom prst="rect">
          <a:avLst/>
        </a:prstGeom>
      </xdr:spPr>
    </xdr:pic>
    <xdr:clientData/>
  </xdr:twoCellAnchor>
  <xdr:twoCellAnchor>
    <xdr:from>
      <xdr:col>11</xdr:col>
      <xdr:colOff>333375</xdr:colOff>
      <xdr:row>0</xdr:row>
      <xdr:rowOff>801566</xdr:rowOff>
    </xdr:from>
    <xdr:to>
      <xdr:col>11</xdr:col>
      <xdr:colOff>1257300</xdr:colOff>
      <xdr:row>0</xdr:row>
      <xdr:rowOff>1390651</xdr:rowOff>
    </xdr:to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xmlns="" id="{00000000-0008-0000-0100-00008D000000}"/>
            </a:ext>
          </a:extLst>
        </xdr:cNvPr>
        <xdr:cNvSpPr txBox="1"/>
      </xdr:nvSpPr>
      <xdr:spPr>
        <a:xfrm>
          <a:off x="10506075" y="801566"/>
          <a:ext cx="923925" cy="58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11</xdr:col>
      <xdr:colOff>1266825</xdr:colOff>
      <xdr:row>0</xdr:row>
      <xdr:rowOff>846993</xdr:rowOff>
    </xdr:from>
    <xdr:to>
      <xdr:col>12</xdr:col>
      <xdr:colOff>447675</xdr:colOff>
      <xdr:row>0</xdr:row>
      <xdr:rowOff>1295401</xdr:rowOff>
    </xdr:to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xmlns="" id="{00000000-0008-0000-0100-00008F000000}"/>
            </a:ext>
          </a:extLst>
        </xdr:cNvPr>
        <xdr:cNvSpPr txBox="1"/>
      </xdr:nvSpPr>
      <xdr:spPr>
        <a:xfrm>
          <a:off x="11439525" y="846993"/>
          <a:ext cx="533400" cy="448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13</xdr:col>
      <xdr:colOff>333375</xdr:colOff>
      <xdr:row>0</xdr:row>
      <xdr:rowOff>820617</xdr:rowOff>
    </xdr:from>
    <xdr:to>
      <xdr:col>13</xdr:col>
      <xdr:colOff>1076325</xdr:colOff>
      <xdr:row>0</xdr:row>
      <xdr:rowOff>1323977</xdr:rowOff>
    </xdr:to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xmlns="" id="{00000000-0008-0000-0100-000091000000}"/>
            </a:ext>
          </a:extLst>
        </xdr:cNvPr>
        <xdr:cNvSpPr txBox="1"/>
      </xdr:nvSpPr>
      <xdr:spPr>
        <a:xfrm>
          <a:off x="12934950" y="820617"/>
          <a:ext cx="742950" cy="50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oneCellAnchor>
    <xdr:from>
      <xdr:col>10</xdr:col>
      <xdr:colOff>1010897</xdr:colOff>
      <xdr:row>0</xdr:row>
      <xdr:rowOff>809238</xdr:rowOff>
    </xdr:from>
    <xdr:ext cx="636136" cy="609013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xmlns="" id="{00000000-0008-0000-0100-000092000000}"/>
            </a:ext>
          </a:extLst>
        </xdr:cNvPr>
        <xdr:cNvSpPr txBox="1"/>
      </xdr:nvSpPr>
      <xdr:spPr>
        <a:xfrm>
          <a:off x="12250397" y="809238"/>
          <a:ext cx="63613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 </a:t>
          </a:r>
        </a:p>
        <a:p>
          <a:pPr algn="ctr"/>
          <a:r>
            <a:rPr lang="ru-RU" sz="1100"/>
            <a:t>Камень</a:t>
          </a:r>
        </a:p>
        <a:p>
          <a:pPr algn="ctr"/>
          <a:r>
            <a:rPr lang="ru-RU" sz="1100"/>
            <a:t>(</a:t>
          </a:r>
          <a:r>
            <a:rPr lang="en-US" sz="1100" b="0"/>
            <a:t>U727</a:t>
          </a:r>
          <a:r>
            <a:rPr lang="en-US" sz="1100"/>
            <a:t>)  </a:t>
          </a:r>
          <a:endParaRPr lang="ru-RU" sz="1100"/>
        </a:p>
      </xdr:txBody>
    </xdr:sp>
    <xdr:clientData/>
  </xdr:oneCellAnchor>
  <xdr:twoCellAnchor editAs="oneCell">
    <xdr:from>
      <xdr:col>10</xdr:col>
      <xdr:colOff>342900</xdr:colOff>
      <xdr:row>0</xdr:row>
      <xdr:rowOff>266701</xdr:rowOff>
    </xdr:from>
    <xdr:to>
      <xdr:col>10</xdr:col>
      <xdr:colOff>882900</xdr:colOff>
      <xdr:row>0</xdr:row>
      <xdr:rowOff>806701</xdr:rowOff>
    </xdr:to>
    <xdr:pic>
      <xdr:nvPicPr>
        <xdr:cNvPr id="150" name="Picture 2" descr="https://www.fabrika-moder.ru/upload/iblock/407/407226f237ef920db422a2f0af53bd17.jpg">
          <a:extLst>
            <a:ext uri="{FF2B5EF4-FFF2-40B4-BE49-F238E27FC236}">
              <a16:creationId xmlns:a16="http://schemas.microsoft.com/office/drawing/2014/main" xmlns="" id="{00000000-0008-0000-0100-00009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239250" y="266701"/>
          <a:ext cx="540000" cy="540000"/>
        </a:xfrm>
        <a:prstGeom prst="rect">
          <a:avLst/>
        </a:prstGeom>
        <a:noFill/>
      </xdr:spPr>
    </xdr:pic>
    <xdr:clientData/>
  </xdr:twoCellAnchor>
  <xdr:oneCellAnchor>
    <xdr:from>
      <xdr:col>10</xdr:col>
      <xdr:colOff>276225</xdr:colOff>
      <xdr:row>0</xdr:row>
      <xdr:rowOff>809626</xdr:rowOff>
    </xdr:from>
    <xdr:ext cx="660887" cy="436786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xmlns="" id="{00000000-0008-0000-0100-000097000000}"/>
            </a:ext>
          </a:extLst>
        </xdr:cNvPr>
        <xdr:cNvSpPr txBox="1"/>
      </xdr:nvSpPr>
      <xdr:spPr>
        <a:xfrm>
          <a:off x="9172575" y="809626"/>
          <a:ext cx="6608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131</a:t>
          </a:r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twoCellAnchor editAs="oneCell">
    <xdr:from>
      <xdr:col>12</xdr:col>
      <xdr:colOff>714375</xdr:colOff>
      <xdr:row>0</xdr:row>
      <xdr:rowOff>276226</xdr:rowOff>
    </xdr:from>
    <xdr:to>
      <xdr:col>13</xdr:col>
      <xdr:colOff>178050</xdr:colOff>
      <xdr:row>0</xdr:row>
      <xdr:rowOff>816226</xdr:rowOff>
    </xdr:to>
    <xdr:pic>
      <xdr:nvPicPr>
        <xdr:cNvPr id="152" name="Рисунок 151" descr="серый">
          <a:extLst>
            <a:ext uri="{FF2B5EF4-FFF2-40B4-BE49-F238E27FC236}">
              <a16:creationId xmlns:a16="http://schemas.microsoft.com/office/drawing/2014/main" xmlns="" id="{00000000-0008-0000-0100-00009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239625" y="276226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704850</xdr:colOff>
      <xdr:row>0</xdr:row>
      <xdr:rowOff>819151</xdr:rowOff>
    </xdr:from>
    <xdr:ext cx="574388" cy="436786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xmlns="" id="{00000000-0008-0000-0100-00009B000000}"/>
            </a:ext>
          </a:extLst>
        </xdr:cNvPr>
        <xdr:cNvSpPr txBox="1"/>
      </xdr:nvSpPr>
      <xdr:spPr>
        <a:xfrm>
          <a:off x="12230100" y="819151"/>
          <a:ext cx="57438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</a:p>
        <a:p>
          <a:pPr algn="ctr"/>
          <a:r>
            <a:rPr lang="ru-RU" sz="1100"/>
            <a:t>(</a:t>
          </a:r>
          <a:r>
            <a:rPr lang="en-US" sz="1100"/>
            <a:t>R2)</a:t>
          </a:r>
          <a:endParaRPr lang="ru-RU" sz="1100"/>
        </a:p>
      </xdr:txBody>
    </xdr:sp>
    <xdr:clientData/>
  </xdr:oneCellAnchor>
  <xdr:twoCellAnchor>
    <xdr:from>
      <xdr:col>17</xdr:col>
      <xdr:colOff>95250</xdr:colOff>
      <xdr:row>0</xdr:row>
      <xdr:rowOff>285750</xdr:rowOff>
    </xdr:from>
    <xdr:to>
      <xdr:col>17</xdr:col>
      <xdr:colOff>563250</xdr:colOff>
      <xdr:row>0</xdr:row>
      <xdr:rowOff>735725</xdr:rowOff>
    </xdr:to>
    <xdr:pic>
      <xdr:nvPicPr>
        <xdr:cNvPr id="156" name="Рисунок 155" descr="цвет антрацит">
          <a:extLst>
            <a:ext uri="{FF2B5EF4-FFF2-40B4-BE49-F238E27FC236}">
              <a16:creationId xmlns:a16="http://schemas.microsoft.com/office/drawing/2014/main" xmlns="" id="{00000000-0008-0000-01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497550" y="285750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29849</xdr:colOff>
      <xdr:row>0</xdr:row>
      <xdr:rowOff>286116</xdr:rowOff>
    </xdr:from>
    <xdr:to>
      <xdr:col>16</xdr:col>
      <xdr:colOff>479849</xdr:colOff>
      <xdr:row>0</xdr:row>
      <xdr:rowOff>736091</xdr:rowOff>
    </xdr:to>
    <xdr:pic>
      <xdr:nvPicPr>
        <xdr:cNvPr id="157" name="Picture 3">
          <a:extLst>
            <a:ext uri="{FF2B5EF4-FFF2-40B4-BE49-F238E27FC236}">
              <a16:creationId xmlns:a16="http://schemas.microsoft.com/office/drawing/2014/main" xmlns="" id="{00000000-0008-0000-0100-00009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print"/>
        <a:srcRect r="57260"/>
        <a:stretch>
          <a:fillRect/>
        </a:stretch>
      </xdr:blipFill>
      <xdr:spPr bwMode="auto">
        <a:xfrm flipH="1">
          <a:off x="17822549" y="286116"/>
          <a:ext cx="450000" cy="449975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16</xdr:col>
      <xdr:colOff>47271</xdr:colOff>
      <xdr:row>0</xdr:row>
      <xdr:rowOff>724268</xdr:rowOff>
    </xdr:from>
    <xdr:to>
      <xdr:col>16</xdr:col>
      <xdr:colOff>495300</xdr:colOff>
      <xdr:row>0</xdr:row>
      <xdr:rowOff>1199520</xdr:rowOff>
    </xdr:to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xmlns="" id="{00000000-0008-0000-0100-00009F000000}"/>
            </a:ext>
          </a:extLst>
        </xdr:cNvPr>
        <xdr:cNvSpPr txBox="1"/>
      </xdr:nvSpPr>
      <xdr:spPr>
        <a:xfrm>
          <a:off x="17839971" y="724268"/>
          <a:ext cx="448029" cy="4752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Белый</a:t>
          </a:r>
        </a:p>
        <a:p>
          <a:pPr algn="ctr"/>
          <a:r>
            <a:rPr lang="en-US" sz="1100" b="1"/>
            <a:t>WHT</a:t>
          </a:r>
          <a:endParaRPr lang="ru-RU" sz="1100" b="1"/>
        </a:p>
      </xdr:txBody>
    </xdr:sp>
    <xdr:clientData/>
  </xdr:twoCellAnchor>
  <xdr:twoCellAnchor>
    <xdr:from>
      <xdr:col>16</xdr:col>
      <xdr:colOff>581025</xdr:colOff>
      <xdr:row>0</xdr:row>
      <xdr:rowOff>705218</xdr:rowOff>
    </xdr:from>
    <xdr:to>
      <xdr:col>18</xdr:col>
      <xdr:colOff>107094</xdr:colOff>
      <xdr:row>0</xdr:row>
      <xdr:rowOff>1161054</xdr:rowOff>
    </xdr:to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SpPr txBox="1"/>
      </xdr:nvSpPr>
      <xdr:spPr>
        <a:xfrm>
          <a:off x="18373725" y="705218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16</xdr:col>
      <xdr:colOff>66675</xdr:colOff>
      <xdr:row>0</xdr:row>
      <xdr:rowOff>1105267</xdr:rowOff>
    </xdr:from>
    <xdr:ext cx="1754455" cy="280205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00000000-0008-0000-0100-0000A1000000}"/>
            </a:ext>
          </a:extLst>
        </xdr:cNvPr>
        <xdr:cNvSpPr txBox="1"/>
      </xdr:nvSpPr>
      <xdr:spPr>
        <a:xfrm>
          <a:off x="17859375" y="1105267"/>
          <a:ext cx="175445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заглушек к-канала</a:t>
          </a:r>
          <a:endParaRPr lang="ru-RU" sz="1200"/>
        </a:p>
      </xdr:txBody>
    </xdr:sp>
    <xdr:clientData/>
  </xdr:oneCellAnchor>
  <xdr:twoCellAnchor editAs="oneCell">
    <xdr:from>
      <xdr:col>18</xdr:col>
      <xdr:colOff>142875</xdr:colOff>
      <xdr:row>0</xdr:row>
      <xdr:rowOff>286117</xdr:rowOff>
    </xdr:from>
    <xdr:to>
      <xdr:col>18</xdr:col>
      <xdr:colOff>592875</xdr:colOff>
      <xdr:row>0</xdr:row>
      <xdr:rowOff>736117</xdr:rowOff>
    </xdr:to>
    <xdr:pic>
      <xdr:nvPicPr>
        <xdr:cNvPr id="162" name="Рисунок 161" descr="цвет серый">
          <a:extLst>
            <a:ext uri="{FF2B5EF4-FFF2-40B4-BE49-F238E27FC236}">
              <a16:creationId xmlns:a16="http://schemas.microsoft.com/office/drawing/2014/main" xmlns="" id="{00000000-0008-0000-01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154775" y="286117"/>
          <a:ext cx="450000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18</xdr:col>
      <xdr:colOff>76200</xdr:colOff>
      <xdr:row>0</xdr:row>
      <xdr:rowOff>743317</xdr:rowOff>
    </xdr:from>
    <xdr:ext cx="574388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00000000-0008-0000-0100-0000A3000000}"/>
            </a:ext>
          </a:extLst>
        </xdr:cNvPr>
        <xdr:cNvSpPr txBox="1"/>
      </xdr:nvSpPr>
      <xdr:spPr>
        <a:xfrm>
          <a:off x="19088100" y="743317"/>
          <a:ext cx="5743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C</a:t>
          </a:r>
          <a:r>
            <a:rPr lang="ru-RU" sz="1100"/>
            <a:t>ерый</a:t>
          </a:r>
        </a:p>
      </xdr:txBody>
    </xdr:sp>
    <xdr:clientData/>
  </xdr:oneCellAnchor>
  <xdr:oneCellAnchor>
    <xdr:from>
      <xdr:col>11</xdr:col>
      <xdr:colOff>495300</xdr:colOff>
      <xdr:row>0</xdr:row>
      <xdr:rowOff>0</xdr:rowOff>
    </xdr:from>
    <xdr:ext cx="1657890" cy="280205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00000000-0008-0000-0100-0000A4000000}"/>
            </a:ext>
          </a:extLst>
        </xdr:cNvPr>
        <xdr:cNvSpPr txBox="1"/>
      </xdr:nvSpPr>
      <xdr:spPr>
        <a:xfrm>
          <a:off x="10668000" y="0"/>
          <a:ext cx="16578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цвета ЛДСП под заказ </a:t>
          </a:r>
          <a:endParaRPr lang="ru-RU" sz="1200"/>
        </a:p>
      </xdr:txBody>
    </xdr:sp>
    <xdr:clientData/>
  </xdr:oneCellAnchor>
  <xdr:oneCellAnchor>
    <xdr:from>
      <xdr:col>4</xdr:col>
      <xdr:colOff>1438009</xdr:colOff>
      <xdr:row>30</xdr:row>
      <xdr:rowOff>265265</xdr:rowOff>
    </xdr:from>
    <xdr:ext cx="408214" cy="259882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xmlns="" id="{00000000-0008-0000-0100-0000A5000000}"/>
            </a:ext>
          </a:extLst>
        </xdr:cNvPr>
        <xdr:cNvSpPr txBox="1"/>
      </xdr:nvSpPr>
      <xdr:spPr>
        <a:xfrm rot="20704053">
          <a:off x="6181459" y="10990415"/>
          <a:ext cx="408214" cy="259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</a:t>
          </a:r>
        </a:p>
      </xdr:txBody>
    </xdr:sp>
    <xdr:clientData/>
  </xdr:oneCellAnchor>
  <xdr:twoCellAnchor editAs="oneCell">
    <xdr:from>
      <xdr:col>10</xdr:col>
      <xdr:colOff>1057275</xdr:colOff>
      <xdr:row>0</xdr:row>
      <xdr:rowOff>257175</xdr:rowOff>
    </xdr:from>
    <xdr:to>
      <xdr:col>11</xdr:col>
      <xdr:colOff>356925</xdr:colOff>
      <xdr:row>0</xdr:row>
      <xdr:rowOff>833175</xdr:rowOff>
    </xdr:to>
    <xdr:pic>
      <xdr:nvPicPr>
        <xdr:cNvPr id="149" name="Picture 3">
          <a:extLst>
            <a:ext uri="{FF2B5EF4-FFF2-40B4-BE49-F238E27FC236}">
              <a16:creationId xmlns:a16="http://schemas.microsoft.com/office/drawing/2014/main" xmlns="" id="{00000000-0008-0000-0100-00009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" cstate="print"/>
        <a:srcRect l="51937" t="53804" r="42125" b="35189"/>
        <a:stretch>
          <a:fillRect/>
        </a:stretch>
      </xdr:blipFill>
      <xdr:spPr bwMode="auto">
        <a:xfrm>
          <a:off x="12296775" y="257175"/>
          <a:ext cx="576000" cy="576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13</xdr:col>
      <xdr:colOff>1066800</xdr:colOff>
      <xdr:row>0</xdr:row>
      <xdr:rowOff>828675</xdr:rowOff>
    </xdr:from>
    <xdr:to>
      <xdr:col>14</xdr:col>
      <xdr:colOff>390525</xdr:colOff>
      <xdr:row>1</xdr:row>
      <xdr:rowOff>19050</xdr:rowOff>
    </xdr:to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100-0000A6000000}"/>
            </a:ext>
          </a:extLst>
        </xdr:cNvPr>
        <xdr:cNvSpPr txBox="1"/>
      </xdr:nvSpPr>
      <xdr:spPr>
        <a:xfrm>
          <a:off x="16011525" y="828675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Венге</a:t>
          </a:r>
        </a:p>
        <a:p>
          <a:pPr algn="ctr"/>
          <a:r>
            <a:rPr lang="ru-RU" sz="1100" b="0"/>
            <a:t>ЦАВО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U2108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13</xdr:col>
      <xdr:colOff>1162050</xdr:colOff>
      <xdr:row>0</xdr:row>
      <xdr:rowOff>276225</xdr:rowOff>
    </xdr:from>
    <xdr:to>
      <xdr:col>14</xdr:col>
      <xdr:colOff>282825</xdr:colOff>
      <xdr:row>0</xdr:row>
      <xdr:rowOff>816225</xdr:rowOff>
    </xdr:to>
    <xdr:pic>
      <xdr:nvPicPr>
        <xdr:cNvPr id="19462" name="Picture 6" descr="https://directoria-moder.ru/upload/iblock/f92/f92f33ae064e3f90c6bb07cf3786954d.jpg">
          <a:extLst>
            <a:ext uri="{FF2B5EF4-FFF2-40B4-BE49-F238E27FC236}">
              <a16:creationId xmlns:a16="http://schemas.microsoft.com/office/drawing/2014/main" xmlns="" id="{00000000-0008-0000-0100-0000064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" cstate="print">
          <a:lum bright="10000"/>
        </a:blip>
        <a:srcRect t="48200" r="86600" b="39800"/>
        <a:stretch>
          <a:fillRect/>
        </a:stretch>
      </xdr:blipFill>
      <xdr:spPr bwMode="auto">
        <a:xfrm>
          <a:off x="16106775" y="276225"/>
          <a:ext cx="540000" cy="540000"/>
        </a:xfrm>
        <a:prstGeom prst="rect">
          <a:avLst/>
        </a:prstGeom>
        <a:noFill/>
      </xdr:spPr>
    </xdr:pic>
    <xdr:clientData/>
  </xdr:twoCellAnchor>
  <xdr:twoCellAnchor>
    <xdr:from>
      <xdr:col>14</xdr:col>
      <xdr:colOff>342900</xdr:colOff>
      <xdr:row>0</xdr:row>
      <xdr:rowOff>819150</xdr:rowOff>
    </xdr:from>
    <xdr:to>
      <xdr:col>15</xdr:col>
      <xdr:colOff>266700</xdr:colOff>
      <xdr:row>1</xdr:row>
      <xdr:rowOff>9525</xdr:rowOff>
    </xdr:to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100-0000A8000000}"/>
            </a:ext>
          </a:extLst>
        </xdr:cNvPr>
        <xdr:cNvSpPr txBox="1"/>
      </xdr:nvSpPr>
      <xdr:spPr>
        <a:xfrm>
          <a:off x="16706850" y="819150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Бетон</a:t>
          </a:r>
          <a:endParaRPr lang="ru-RU" sz="1100" b="0"/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F186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14</xdr:col>
      <xdr:colOff>457200</xdr:colOff>
      <xdr:row>0</xdr:row>
      <xdr:rowOff>285750</xdr:rowOff>
    </xdr:from>
    <xdr:to>
      <xdr:col>15</xdr:col>
      <xdr:colOff>178050</xdr:colOff>
      <xdr:row>0</xdr:row>
      <xdr:rowOff>825750</xdr:rowOff>
    </xdr:to>
    <xdr:pic>
      <xdr:nvPicPr>
        <xdr:cNvPr id="169" name="Рисунок 168" descr="Бетон.jpg">
          <a:extLst>
            <a:ext uri="{FF2B5EF4-FFF2-40B4-BE49-F238E27FC236}">
              <a16:creationId xmlns:a16="http://schemas.microsoft.com/office/drawing/2014/main" xmlns="" id="{00000000-0008-0000-0100-0000A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rcRect r="26000"/>
        <a:stretch>
          <a:fillRect/>
        </a:stretch>
      </xdr:blipFill>
      <xdr:spPr>
        <a:xfrm>
          <a:off x="16821150" y="285750"/>
          <a:ext cx="540000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100013</xdr:colOff>
      <xdr:row>108</xdr:row>
      <xdr:rowOff>270045</xdr:rowOff>
    </xdr:from>
    <xdr:to>
      <xdr:col>4</xdr:col>
      <xdr:colOff>1790700</xdr:colOff>
      <xdr:row>111</xdr:row>
      <xdr:rowOff>219075</xdr:rowOff>
    </xdr:to>
    <xdr:pic>
      <xdr:nvPicPr>
        <xdr:cNvPr id="239" name="Рисунок 238" descr="Evo_chester0022.jpg">
          <a:extLst>
            <a:ext uri="{FF2B5EF4-FFF2-40B4-BE49-F238E27FC236}">
              <a16:creationId xmlns:a16="http://schemas.microsoft.com/office/drawing/2014/main" xmlns="" id="{00000000-0008-0000-02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4770" t="14645" r="3174" b="11045"/>
        <a:stretch>
          <a:fillRect/>
        </a:stretch>
      </xdr:blipFill>
      <xdr:spPr>
        <a:xfrm>
          <a:off x="5233988" y="36036420"/>
          <a:ext cx="1690687" cy="892005"/>
        </a:xfrm>
        <a:prstGeom prst="rect">
          <a:avLst/>
        </a:prstGeom>
      </xdr:spPr>
    </xdr:pic>
    <xdr:clientData/>
  </xdr:twoCellAnchor>
  <xdr:twoCellAnchor editAs="oneCell">
    <xdr:from>
      <xdr:col>4</xdr:col>
      <xdr:colOff>157160</xdr:colOff>
      <xdr:row>104</xdr:row>
      <xdr:rowOff>34978</xdr:rowOff>
    </xdr:from>
    <xdr:to>
      <xdr:col>4</xdr:col>
      <xdr:colOff>1752597</xdr:colOff>
      <xdr:row>107</xdr:row>
      <xdr:rowOff>60166</xdr:rowOff>
    </xdr:to>
    <xdr:pic>
      <xdr:nvPicPr>
        <xdr:cNvPr id="237" name="Рисунок 236" descr="Evo_chester0018.jpg">
          <a:extLst>
            <a:ext uri="{FF2B5EF4-FFF2-40B4-BE49-F238E27FC236}">
              <a16:creationId xmlns:a16="http://schemas.microsoft.com/office/drawing/2014/main" xmlns="" id="{00000000-0008-0000-02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4366" t="16395" r="5411" b="9728"/>
        <a:stretch>
          <a:fillRect/>
        </a:stretch>
      </xdr:blipFill>
      <xdr:spPr>
        <a:xfrm>
          <a:off x="5291135" y="34696453"/>
          <a:ext cx="1595437" cy="853863"/>
        </a:xfrm>
        <a:prstGeom prst="rect">
          <a:avLst/>
        </a:prstGeom>
      </xdr:spPr>
    </xdr:pic>
    <xdr:clientData/>
  </xdr:twoCellAnchor>
  <xdr:twoCellAnchor editAs="oneCell">
    <xdr:from>
      <xdr:col>4</xdr:col>
      <xdr:colOff>541921</xdr:colOff>
      <xdr:row>95</xdr:row>
      <xdr:rowOff>85725</xdr:rowOff>
    </xdr:from>
    <xdr:to>
      <xdr:col>4</xdr:col>
      <xdr:colOff>1357313</xdr:colOff>
      <xdr:row>95</xdr:row>
      <xdr:rowOff>881063</xdr:rowOff>
    </xdr:to>
    <xdr:pic>
      <xdr:nvPicPr>
        <xdr:cNvPr id="234" name="Рисунок 233" descr="Evo_chester0014.jpg">
          <a:extLst>
            <a:ext uri="{FF2B5EF4-FFF2-40B4-BE49-F238E27FC236}">
              <a16:creationId xmlns:a16="http://schemas.microsoft.com/office/drawing/2014/main" xmlns="" id="{00000000-0008-0000-02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5675896" y="31032450"/>
          <a:ext cx="815392" cy="795338"/>
        </a:xfrm>
        <a:prstGeom prst="rect">
          <a:avLst/>
        </a:prstGeom>
      </xdr:spPr>
    </xdr:pic>
    <xdr:clientData/>
  </xdr:twoCellAnchor>
  <xdr:twoCellAnchor editAs="oneCell">
    <xdr:from>
      <xdr:col>4</xdr:col>
      <xdr:colOff>80988</xdr:colOff>
      <xdr:row>83</xdr:row>
      <xdr:rowOff>214445</xdr:rowOff>
    </xdr:from>
    <xdr:to>
      <xdr:col>4</xdr:col>
      <xdr:colOff>1781175</xdr:colOff>
      <xdr:row>85</xdr:row>
      <xdr:rowOff>280988</xdr:rowOff>
    </xdr:to>
    <xdr:pic>
      <xdr:nvPicPr>
        <xdr:cNvPr id="233" name="Рисунок 232" descr="Evo_chester0013.jpg">
          <a:extLst>
            <a:ext uri="{FF2B5EF4-FFF2-40B4-BE49-F238E27FC236}">
              <a16:creationId xmlns:a16="http://schemas.microsoft.com/office/drawing/2014/main" xmlns="" id="{00000000-0008-0000-02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5214963" y="26474870"/>
          <a:ext cx="1700187" cy="847593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80</xdr:row>
      <xdr:rowOff>190633</xdr:rowOff>
    </xdr:from>
    <xdr:to>
      <xdr:col>4</xdr:col>
      <xdr:colOff>1814512</xdr:colOff>
      <xdr:row>82</xdr:row>
      <xdr:rowOff>261937</xdr:rowOff>
    </xdr:to>
    <xdr:pic>
      <xdr:nvPicPr>
        <xdr:cNvPr id="232" name="Рисунок 231" descr="Evo_chester0013.jpg">
          <a:extLst>
            <a:ext uri="{FF2B5EF4-FFF2-40B4-BE49-F238E27FC236}">
              <a16:creationId xmlns:a16="http://schemas.microsoft.com/office/drawing/2014/main" xmlns="" id="{00000000-0008-0000-02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5238750" y="25279483"/>
          <a:ext cx="1709737" cy="852354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</xdr:colOff>
      <xdr:row>77</xdr:row>
      <xdr:rowOff>214446</xdr:rowOff>
    </xdr:from>
    <xdr:to>
      <xdr:col>4</xdr:col>
      <xdr:colOff>1781174</xdr:colOff>
      <xdr:row>79</xdr:row>
      <xdr:rowOff>228600</xdr:rowOff>
    </xdr:to>
    <xdr:pic>
      <xdr:nvPicPr>
        <xdr:cNvPr id="229" name="Рисунок 228" descr="Evo_chester0013.jpg">
          <a:extLst>
            <a:ext uri="{FF2B5EF4-FFF2-40B4-BE49-F238E27FC236}">
              <a16:creationId xmlns:a16="http://schemas.microsoft.com/office/drawing/2014/main" xmlns="" id="{00000000-0008-0000-02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5205412" y="24036471"/>
          <a:ext cx="1709737" cy="852354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161926</xdr:colOff>
      <xdr:row>75</xdr:row>
      <xdr:rowOff>140761</xdr:rowOff>
    </xdr:from>
    <xdr:to>
      <xdr:col>4</xdr:col>
      <xdr:colOff>1743076</xdr:colOff>
      <xdr:row>76</xdr:row>
      <xdr:rowOff>447145</xdr:rowOff>
    </xdr:to>
    <xdr:pic>
      <xdr:nvPicPr>
        <xdr:cNvPr id="227" name="Рисунок 226" descr="Evo_chester0012.jpg">
          <a:extLst>
            <a:ext uri="{FF2B5EF4-FFF2-40B4-BE49-F238E27FC236}">
              <a16:creationId xmlns:a16="http://schemas.microsoft.com/office/drawing/2014/main" xmlns="" id="{00000000-0008-0000-02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5295901" y="22857886"/>
          <a:ext cx="1581150" cy="858834"/>
        </a:xfrm>
        <a:prstGeom prst="rect">
          <a:avLst/>
        </a:prstGeom>
      </xdr:spPr>
    </xdr:pic>
    <xdr:clientData/>
  </xdr:twoCellAnchor>
  <xdr:twoCellAnchor editAs="oneCell">
    <xdr:from>
      <xdr:col>4</xdr:col>
      <xdr:colOff>166688</xdr:colOff>
      <xdr:row>73</xdr:row>
      <xdr:rowOff>188386</xdr:rowOff>
    </xdr:from>
    <xdr:to>
      <xdr:col>4</xdr:col>
      <xdr:colOff>1747838</xdr:colOff>
      <xdr:row>74</xdr:row>
      <xdr:rowOff>494770</xdr:rowOff>
    </xdr:to>
    <xdr:pic>
      <xdr:nvPicPr>
        <xdr:cNvPr id="228" name="Рисунок 227" descr="Evo_chester0012.jpg">
          <a:extLst>
            <a:ext uri="{FF2B5EF4-FFF2-40B4-BE49-F238E27FC236}">
              <a16:creationId xmlns:a16="http://schemas.microsoft.com/office/drawing/2014/main" xmlns="" id="{00000000-0008-0000-02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5300663" y="21800611"/>
          <a:ext cx="1581150" cy="858834"/>
        </a:xfrm>
        <a:prstGeom prst="rect">
          <a:avLst/>
        </a:prstGeom>
      </xdr:spPr>
    </xdr:pic>
    <xdr:clientData/>
  </xdr:twoCellAnchor>
  <xdr:twoCellAnchor editAs="oneCell">
    <xdr:from>
      <xdr:col>4</xdr:col>
      <xdr:colOff>176213</xdr:colOff>
      <xdr:row>71</xdr:row>
      <xdr:rowOff>159811</xdr:rowOff>
    </xdr:from>
    <xdr:to>
      <xdr:col>4</xdr:col>
      <xdr:colOff>1757363</xdr:colOff>
      <xdr:row>72</xdr:row>
      <xdr:rowOff>466195</xdr:rowOff>
    </xdr:to>
    <xdr:pic>
      <xdr:nvPicPr>
        <xdr:cNvPr id="226" name="Рисунок 225" descr="Evo_chester0012.jpg">
          <a:extLst>
            <a:ext uri="{FF2B5EF4-FFF2-40B4-BE49-F238E27FC236}">
              <a16:creationId xmlns:a16="http://schemas.microsoft.com/office/drawing/2014/main" xmlns="" id="{00000000-0008-0000-02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5310188" y="20667136"/>
          <a:ext cx="1581150" cy="858834"/>
        </a:xfrm>
        <a:prstGeom prst="rect">
          <a:avLst/>
        </a:prstGeom>
      </xdr:spPr>
    </xdr:pic>
    <xdr:clientData/>
  </xdr:twoCellAnchor>
  <xdr:twoCellAnchor editAs="oneCell">
    <xdr:from>
      <xdr:col>4</xdr:col>
      <xdr:colOff>226331</xdr:colOff>
      <xdr:row>68</xdr:row>
      <xdr:rowOff>157852</xdr:rowOff>
    </xdr:from>
    <xdr:to>
      <xdr:col>4</xdr:col>
      <xdr:colOff>1814513</xdr:colOff>
      <xdr:row>70</xdr:row>
      <xdr:rowOff>300039</xdr:rowOff>
    </xdr:to>
    <xdr:pic>
      <xdr:nvPicPr>
        <xdr:cNvPr id="225" name="Рисунок 224" descr="Evo_chester0011.jpg">
          <a:extLst>
            <a:ext uri="{FF2B5EF4-FFF2-40B4-BE49-F238E27FC236}">
              <a16:creationId xmlns:a16="http://schemas.microsoft.com/office/drawing/2014/main" xmlns="" id="{00000000-0008-0000-02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5360306" y="19522177"/>
          <a:ext cx="1588182" cy="904187"/>
        </a:xfrm>
        <a:prstGeom prst="rect">
          <a:avLst/>
        </a:prstGeom>
      </xdr:spPr>
    </xdr:pic>
    <xdr:clientData/>
  </xdr:twoCellAnchor>
  <xdr:twoCellAnchor editAs="oneCell">
    <xdr:from>
      <xdr:col>4</xdr:col>
      <xdr:colOff>207281</xdr:colOff>
      <xdr:row>65</xdr:row>
      <xdr:rowOff>167376</xdr:rowOff>
    </xdr:from>
    <xdr:to>
      <xdr:col>4</xdr:col>
      <xdr:colOff>1795463</xdr:colOff>
      <xdr:row>67</xdr:row>
      <xdr:rowOff>309563</xdr:rowOff>
    </xdr:to>
    <xdr:pic>
      <xdr:nvPicPr>
        <xdr:cNvPr id="224" name="Рисунок 223" descr="Evo_chester0011.jpg">
          <a:extLst>
            <a:ext uri="{FF2B5EF4-FFF2-40B4-BE49-F238E27FC236}">
              <a16:creationId xmlns:a16="http://schemas.microsoft.com/office/drawing/2014/main" xmlns="" id="{00000000-0008-0000-02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5341256" y="18388701"/>
          <a:ext cx="1588182" cy="904187"/>
        </a:xfrm>
        <a:prstGeom prst="rect">
          <a:avLst/>
        </a:prstGeom>
      </xdr:spPr>
    </xdr:pic>
    <xdr:clientData/>
  </xdr:twoCellAnchor>
  <xdr:twoCellAnchor editAs="oneCell">
    <xdr:from>
      <xdr:col>4</xdr:col>
      <xdr:colOff>133348</xdr:colOff>
      <xdr:row>61</xdr:row>
      <xdr:rowOff>221213</xdr:rowOff>
    </xdr:from>
    <xdr:to>
      <xdr:col>4</xdr:col>
      <xdr:colOff>1685923</xdr:colOff>
      <xdr:row>64</xdr:row>
      <xdr:rowOff>190499</xdr:rowOff>
    </xdr:to>
    <xdr:pic>
      <xdr:nvPicPr>
        <xdr:cNvPr id="223" name="Рисунок 222" descr="Evo_chester0010.jpg">
          <a:extLst>
            <a:ext uri="{FF2B5EF4-FFF2-40B4-BE49-F238E27FC236}">
              <a16:creationId xmlns:a16="http://schemas.microsoft.com/office/drawing/2014/main" xmlns="" id="{00000000-0008-0000-02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5267323" y="17185238"/>
          <a:ext cx="1552575" cy="912261"/>
        </a:xfrm>
        <a:prstGeom prst="rect">
          <a:avLst/>
        </a:prstGeom>
      </xdr:spPr>
    </xdr:pic>
    <xdr:clientData/>
  </xdr:twoCellAnchor>
  <xdr:twoCellAnchor editAs="oneCell">
    <xdr:from>
      <xdr:col>4</xdr:col>
      <xdr:colOff>152399</xdr:colOff>
      <xdr:row>57</xdr:row>
      <xdr:rowOff>268838</xdr:rowOff>
    </xdr:from>
    <xdr:to>
      <xdr:col>4</xdr:col>
      <xdr:colOff>1704974</xdr:colOff>
      <xdr:row>60</xdr:row>
      <xdr:rowOff>219074</xdr:rowOff>
    </xdr:to>
    <xdr:pic>
      <xdr:nvPicPr>
        <xdr:cNvPr id="222" name="Рисунок 221" descr="Evo_chester0010.jpg">
          <a:extLst>
            <a:ext uri="{FF2B5EF4-FFF2-40B4-BE49-F238E27FC236}">
              <a16:creationId xmlns:a16="http://schemas.microsoft.com/office/drawing/2014/main" xmlns="" id="{00000000-0008-0000-02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5286374" y="15937463"/>
          <a:ext cx="1552575" cy="912261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123824</xdr:colOff>
      <xdr:row>53</xdr:row>
      <xdr:rowOff>273601</xdr:rowOff>
    </xdr:from>
    <xdr:to>
      <xdr:col>4</xdr:col>
      <xdr:colOff>1676399</xdr:colOff>
      <xdr:row>56</xdr:row>
      <xdr:rowOff>242887</xdr:rowOff>
    </xdr:to>
    <xdr:pic>
      <xdr:nvPicPr>
        <xdr:cNvPr id="221" name="Рисунок 220" descr="Evo_chester0010.jpg">
          <a:extLst>
            <a:ext uri="{FF2B5EF4-FFF2-40B4-BE49-F238E27FC236}">
              <a16:creationId xmlns:a16="http://schemas.microsoft.com/office/drawing/2014/main" xmlns="" id="{00000000-0008-0000-02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5257799" y="14684926"/>
          <a:ext cx="1552575" cy="912261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400052</xdr:colOff>
      <xdr:row>49</xdr:row>
      <xdr:rowOff>109106</xdr:rowOff>
    </xdr:from>
    <xdr:to>
      <xdr:col>4</xdr:col>
      <xdr:colOff>1528764</xdr:colOff>
      <xdr:row>51</xdr:row>
      <xdr:rowOff>123824</xdr:rowOff>
    </xdr:to>
    <xdr:pic>
      <xdr:nvPicPr>
        <xdr:cNvPr id="220" name="Рисунок 219" descr="Evo_chester0008.jpg">
          <a:extLst>
            <a:ext uri="{FF2B5EF4-FFF2-40B4-BE49-F238E27FC236}">
              <a16:creationId xmlns:a16="http://schemas.microsoft.com/office/drawing/2014/main" xmlns="" id="{00000000-0008-0000-02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5534027" y="13682231"/>
          <a:ext cx="1128712" cy="624318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419101</xdr:colOff>
      <xdr:row>45</xdr:row>
      <xdr:rowOff>151969</xdr:rowOff>
    </xdr:from>
    <xdr:to>
      <xdr:col>4</xdr:col>
      <xdr:colOff>1547813</xdr:colOff>
      <xdr:row>47</xdr:row>
      <xdr:rowOff>166687</xdr:rowOff>
    </xdr:to>
    <xdr:pic>
      <xdr:nvPicPr>
        <xdr:cNvPr id="219" name="Рисунок 218" descr="Evo_chester0008.jpg">
          <a:extLst>
            <a:ext uri="{FF2B5EF4-FFF2-40B4-BE49-F238E27FC236}">
              <a16:creationId xmlns:a16="http://schemas.microsoft.com/office/drawing/2014/main" xmlns="" id="{00000000-0008-0000-02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6334126" y="15249094"/>
          <a:ext cx="1128712" cy="624318"/>
        </a:xfrm>
        <a:prstGeom prst="rect">
          <a:avLst/>
        </a:prstGeom>
      </xdr:spPr>
    </xdr:pic>
    <xdr:clientData/>
  </xdr:twoCellAnchor>
  <xdr:twoCellAnchor editAs="oneCell">
    <xdr:from>
      <xdr:col>4</xdr:col>
      <xdr:colOff>357188</xdr:colOff>
      <xdr:row>41</xdr:row>
      <xdr:rowOff>232932</xdr:rowOff>
    </xdr:from>
    <xdr:to>
      <xdr:col>4</xdr:col>
      <xdr:colOff>1485900</xdr:colOff>
      <xdr:row>43</xdr:row>
      <xdr:rowOff>247650</xdr:rowOff>
    </xdr:to>
    <xdr:pic>
      <xdr:nvPicPr>
        <xdr:cNvPr id="218" name="Рисунок 217" descr="Evo_chester0008.jpg">
          <a:extLst>
            <a:ext uri="{FF2B5EF4-FFF2-40B4-BE49-F238E27FC236}">
              <a16:creationId xmlns:a16="http://schemas.microsoft.com/office/drawing/2014/main" xmlns="" id="{00000000-0008-0000-02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6272213" y="14110857"/>
          <a:ext cx="1128712" cy="624318"/>
        </a:xfrm>
        <a:prstGeom prst="rect">
          <a:avLst/>
        </a:prstGeom>
      </xdr:spPr>
    </xdr:pic>
    <xdr:clientData/>
  </xdr:twoCellAnchor>
  <xdr:twoCellAnchor editAs="oneCell">
    <xdr:from>
      <xdr:col>4</xdr:col>
      <xdr:colOff>328612</xdr:colOff>
      <xdr:row>31</xdr:row>
      <xdr:rowOff>152874</xdr:rowOff>
    </xdr:from>
    <xdr:to>
      <xdr:col>4</xdr:col>
      <xdr:colOff>1500188</xdr:colOff>
      <xdr:row>34</xdr:row>
      <xdr:rowOff>9526</xdr:rowOff>
    </xdr:to>
    <xdr:pic>
      <xdr:nvPicPr>
        <xdr:cNvPr id="216" name="Рисунок 215" descr="Evo_chester0006.jpg">
          <a:extLst>
            <a:ext uri="{FF2B5EF4-FFF2-40B4-BE49-F238E27FC236}">
              <a16:creationId xmlns:a16="http://schemas.microsoft.com/office/drawing/2014/main" xmlns="" id="{00000000-0008-0000-02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5462587" y="9763599"/>
          <a:ext cx="1171576" cy="771052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26</xdr:row>
      <xdr:rowOff>9525</xdr:rowOff>
    </xdr:from>
    <xdr:to>
      <xdr:col>4</xdr:col>
      <xdr:colOff>1371208</xdr:colOff>
      <xdr:row>28</xdr:row>
      <xdr:rowOff>114300</xdr:rowOff>
    </xdr:to>
    <xdr:pic>
      <xdr:nvPicPr>
        <xdr:cNvPr id="215" name="Рисунок 214" descr="Evo_chester0006.jpg">
          <a:extLst>
            <a:ext uri="{FF2B5EF4-FFF2-40B4-BE49-F238E27FC236}">
              <a16:creationId xmlns:a16="http://schemas.microsoft.com/office/drawing/2014/main" xmlns="" id="{00000000-0008-0000-02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6200775" y="9315450"/>
          <a:ext cx="1085458" cy="714375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21</xdr:row>
      <xdr:rowOff>247650</xdr:rowOff>
    </xdr:from>
    <xdr:to>
      <xdr:col>4</xdr:col>
      <xdr:colOff>1447408</xdr:colOff>
      <xdr:row>24</xdr:row>
      <xdr:rowOff>47625</xdr:rowOff>
    </xdr:to>
    <xdr:pic>
      <xdr:nvPicPr>
        <xdr:cNvPr id="214" name="Рисунок 213" descr="Evo_chester0006.jpg">
          <a:extLst>
            <a:ext uri="{FF2B5EF4-FFF2-40B4-BE49-F238E27FC236}">
              <a16:creationId xmlns:a16="http://schemas.microsoft.com/office/drawing/2014/main" xmlns="" id="{00000000-0008-0000-02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6276975" y="8029575"/>
          <a:ext cx="1085458" cy="71437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323849</xdr:colOff>
      <xdr:row>118</xdr:row>
      <xdr:rowOff>152400</xdr:rowOff>
    </xdr:from>
    <xdr:to>
      <xdr:col>4</xdr:col>
      <xdr:colOff>1323974</xdr:colOff>
      <xdr:row>121</xdr:row>
      <xdr:rowOff>273661</xdr:rowOff>
    </xdr:to>
    <xdr:pic>
      <xdr:nvPicPr>
        <xdr:cNvPr id="9" name="Рисунок 1919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5474" y="38414325"/>
          <a:ext cx="1000125" cy="1064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185735</xdr:colOff>
      <xdr:row>123</xdr:row>
      <xdr:rowOff>90487</xdr:rowOff>
    </xdr:from>
    <xdr:to>
      <xdr:col>4</xdr:col>
      <xdr:colOff>1594922</xdr:colOff>
      <xdr:row>126</xdr:row>
      <xdr:rowOff>280988</xdr:rowOff>
    </xdr:to>
    <xdr:pic>
      <xdr:nvPicPr>
        <xdr:cNvPr id="10" name="Рисунок 1920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19710" y="40571737"/>
          <a:ext cx="1409187" cy="113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1221979</xdr:colOff>
      <xdr:row>6</xdr:row>
      <xdr:rowOff>125071</xdr:rowOff>
    </xdr:from>
    <xdr:ext cx="408214" cy="23948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 txBox="1"/>
      </xdr:nvSpPr>
      <xdr:spPr>
        <a:xfrm rot="1373710">
          <a:off x="6603604" y="243012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</a:p>
      </xdr:txBody>
    </xdr:sp>
    <xdr:clientData/>
  </xdr:oneCellAnchor>
  <xdr:oneCellAnchor>
    <xdr:from>
      <xdr:col>4</xdr:col>
      <xdr:colOff>135907</xdr:colOff>
      <xdr:row>23</xdr:row>
      <xdr:rowOff>275242</xdr:rowOff>
    </xdr:from>
    <xdr:ext cx="408214" cy="23948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 txBox="1"/>
      </xdr:nvSpPr>
      <xdr:spPr>
        <a:xfrm rot="1373710">
          <a:off x="5269882" y="81905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1191807</xdr:colOff>
      <xdr:row>21</xdr:row>
      <xdr:rowOff>53614</xdr:rowOff>
    </xdr:from>
    <xdr:ext cx="408214" cy="23948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 txBox="1"/>
      </xdr:nvSpPr>
      <xdr:spPr>
        <a:xfrm rot="1373710">
          <a:off x="6325782" y="754978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1416990</xdr:colOff>
      <xdr:row>21</xdr:row>
      <xdr:rowOff>289539</xdr:rowOff>
    </xdr:from>
    <xdr:ext cx="408214" cy="23948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 txBox="1"/>
      </xdr:nvSpPr>
      <xdr:spPr>
        <a:xfrm rot="20936399">
          <a:off x="6281544" y="785511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53</xdr:row>
      <xdr:rowOff>0</xdr:rowOff>
    </xdr:from>
    <xdr:ext cx="408214" cy="23948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 txBox="1"/>
      </xdr:nvSpPr>
      <xdr:spPr>
        <a:xfrm rot="20157076">
          <a:off x="5879710" y="128778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200868</xdr:colOff>
      <xdr:row>93</xdr:row>
      <xdr:rowOff>516721</xdr:rowOff>
    </xdr:from>
    <xdr:ext cx="445211" cy="23948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 txBox="1"/>
      </xdr:nvSpPr>
      <xdr:spPr>
        <a:xfrm rot="1174971">
          <a:off x="5582493" y="2846307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94</xdr:row>
      <xdr:rowOff>42476</xdr:rowOff>
    </xdr:from>
    <xdr:ext cx="445211" cy="23948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 txBox="1"/>
      </xdr:nvSpPr>
      <xdr:spPr>
        <a:xfrm rot="1174971">
          <a:off x="5805078" y="2850317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93</xdr:row>
      <xdr:rowOff>34727</xdr:rowOff>
    </xdr:from>
    <xdr:ext cx="445211" cy="23948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 txBox="1"/>
      </xdr:nvSpPr>
      <xdr:spPr>
        <a:xfrm rot="1437686">
          <a:off x="6138612" y="280763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93</xdr:row>
      <xdr:rowOff>224299</xdr:rowOff>
    </xdr:from>
    <xdr:ext cx="445211" cy="23948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 txBox="1"/>
      </xdr:nvSpPr>
      <xdr:spPr>
        <a:xfrm rot="1437686">
          <a:off x="6606963" y="2826589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93</xdr:row>
      <xdr:rowOff>8237</xdr:rowOff>
    </xdr:from>
    <xdr:ext cx="445211" cy="25915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 txBox="1"/>
      </xdr:nvSpPr>
      <xdr:spPr>
        <a:xfrm rot="20101558">
          <a:off x="5639556" y="28049837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139203</xdr:colOff>
      <xdr:row>182</xdr:row>
      <xdr:rowOff>245294</xdr:rowOff>
    </xdr:from>
    <xdr:to>
      <xdr:col>4</xdr:col>
      <xdr:colOff>1600200</xdr:colOff>
      <xdr:row>186</xdr:row>
      <xdr:rowOff>276227</xdr:rowOff>
    </xdr:to>
    <xdr:pic>
      <xdr:nvPicPr>
        <xdr:cNvPr id="24" name="Рисунок 8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20828" y="58366844"/>
          <a:ext cx="1460997" cy="1250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178</xdr:row>
      <xdr:rowOff>122260</xdr:rowOff>
    </xdr:from>
    <xdr:to>
      <xdr:col>4</xdr:col>
      <xdr:colOff>1457325</xdr:colOff>
      <xdr:row>181</xdr:row>
      <xdr:rowOff>209942</xdr:rowOff>
    </xdr:to>
    <xdr:pic>
      <xdr:nvPicPr>
        <xdr:cNvPr id="25" name="Рисунок 9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95950" y="56986510"/>
          <a:ext cx="1143000" cy="100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490537</xdr:colOff>
      <xdr:row>173</xdr:row>
      <xdr:rowOff>180975</xdr:rowOff>
    </xdr:from>
    <xdr:to>
      <xdr:col>4</xdr:col>
      <xdr:colOff>1228724</xdr:colOff>
      <xdr:row>175</xdr:row>
      <xdr:rowOff>272653</xdr:rowOff>
    </xdr:to>
    <xdr:pic>
      <xdr:nvPicPr>
        <xdr:cNvPr id="26" name="Рисунок 10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72162" y="55473600"/>
          <a:ext cx="738187" cy="701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1221979</xdr:colOff>
      <xdr:row>10</xdr:row>
      <xdr:rowOff>125071</xdr:rowOff>
    </xdr:from>
    <xdr:ext cx="408214" cy="239485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 txBox="1"/>
      </xdr:nvSpPr>
      <xdr:spPr>
        <a:xfrm rot="1373710">
          <a:off x="6603604" y="323022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1221979</xdr:colOff>
      <xdr:row>15</xdr:row>
      <xdr:rowOff>125071</xdr:rowOff>
    </xdr:from>
    <xdr:ext cx="408214" cy="239485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 txBox="1"/>
      </xdr:nvSpPr>
      <xdr:spPr>
        <a:xfrm rot="1373710">
          <a:off x="6603604" y="423034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</a:p>
      </xdr:txBody>
    </xdr:sp>
    <xdr:clientData/>
  </xdr:oneCellAnchor>
  <xdr:oneCellAnchor>
    <xdr:from>
      <xdr:col>4</xdr:col>
      <xdr:colOff>174007</xdr:colOff>
      <xdr:row>29</xdr:row>
      <xdr:rowOff>65693</xdr:rowOff>
    </xdr:from>
    <xdr:ext cx="408214" cy="239485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 txBox="1"/>
      </xdr:nvSpPr>
      <xdr:spPr>
        <a:xfrm rot="1373710">
          <a:off x="5307982" y="929541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1125133</xdr:colOff>
      <xdr:row>25</xdr:row>
      <xdr:rowOff>106000</xdr:rowOff>
    </xdr:from>
    <xdr:ext cx="408214" cy="239485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 txBox="1"/>
      </xdr:nvSpPr>
      <xdr:spPr>
        <a:xfrm rot="1168570">
          <a:off x="6259108" y="85737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1282294</xdr:colOff>
      <xdr:row>31</xdr:row>
      <xdr:rowOff>10752</xdr:rowOff>
    </xdr:from>
    <xdr:ext cx="408214" cy="239485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 txBox="1"/>
      </xdr:nvSpPr>
      <xdr:spPr>
        <a:xfrm rot="988634">
          <a:off x="6416269" y="962147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35894</xdr:colOff>
      <xdr:row>33</xdr:row>
      <xdr:rowOff>294293</xdr:rowOff>
    </xdr:from>
    <xdr:ext cx="408214" cy="239485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 txBox="1"/>
      </xdr:nvSpPr>
      <xdr:spPr>
        <a:xfrm rot="1373710">
          <a:off x="5169869" y="1031459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43</xdr:row>
      <xdr:rowOff>256192</xdr:rowOff>
    </xdr:from>
    <xdr:ext cx="408214" cy="239485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 txBox="1"/>
      </xdr:nvSpPr>
      <xdr:spPr>
        <a:xfrm rot="1373710">
          <a:off x="5617544" y="109813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1322470</xdr:colOff>
      <xdr:row>41</xdr:row>
      <xdr:rowOff>9723</xdr:rowOff>
    </xdr:from>
    <xdr:ext cx="476384" cy="239485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 txBox="1"/>
      </xdr:nvSpPr>
      <xdr:spPr>
        <a:xfrm rot="1218346">
          <a:off x="6456445" y="11868348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43</xdr:row>
      <xdr:rowOff>22838</xdr:rowOff>
    </xdr:from>
    <xdr:ext cx="408214" cy="239485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 txBox="1"/>
      </xdr:nvSpPr>
      <xdr:spPr>
        <a:xfrm rot="20157076">
          <a:off x="6680915" y="107479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43</xdr:row>
      <xdr:rowOff>344492</xdr:rowOff>
    </xdr:from>
    <xdr:ext cx="45719" cy="239485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 txBox="1"/>
      </xdr:nvSpPr>
      <xdr:spPr>
        <a:xfrm rot="1373710" flipH="1">
          <a:off x="6007876" y="110696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47</xdr:row>
      <xdr:rowOff>256192</xdr:rowOff>
    </xdr:from>
    <xdr:ext cx="408214" cy="239485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 txBox="1"/>
      </xdr:nvSpPr>
      <xdr:spPr>
        <a:xfrm rot="1373710">
          <a:off x="5617544" y="118385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1443415</xdr:colOff>
      <xdr:row>45</xdr:row>
      <xdr:rowOff>328912</xdr:rowOff>
    </xdr:from>
    <xdr:ext cx="45719" cy="89439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 txBox="1"/>
      </xdr:nvSpPr>
      <xdr:spPr>
        <a:xfrm rot="1373710" flipH="1">
          <a:off x="6825040" y="11454112"/>
          <a:ext cx="45719" cy="894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47</xdr:row>
      <xdr:rowOff>22838</xdr:rowOff>
    </xdr:from>
    <xdr:ext cx="408214" cy="239485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 txBox="1"/>
      </xdr:nvSpPr>
      <xdr:spPr>
        <a:xfrm rot="20157076">
          <a:off x="6680915" y="1160523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41</xdr:row>
      <xdr:rowOff>135454</xdr:rowOff>
    </xdr:from>
    <xdr:ext cx="445211" cy="239485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 txBox="1"/>
      </xdr:nvSpPr>
      <xdr:spPr>
        <a:xfrm rot="1174971">
          <a:off x="6421263" y="1046055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100312</xdr:colOff>
      <xdr:row>43</xdr:row>
      <xdr:rowOff>125422</xdr:rowOff>
    </xdr:from>
    <xdr:ext cx="445211" cy="239485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 txBox="1"/>
      </xdr:nvSpPr>
      <xdr:spPr>
        <a:xfrm rot="1529761">
          <a:off x="5234287" y="1238409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1181105</xdr:colOff>
      <xdr:row>43</xdr:row>
      <xdr:rowOff>153153</xdr:rowOff>
    </xdr:from>
    <xdr:ext cx="408214" cy="239485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 txBox="1"/>
      </xdr:nvSpPr>
      <xdr:spPr>
        <a:xfrm rot="20157076">
          <a:off x="6562730" y="1087830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47</xdr:row>
      <xdr:rowOff>256192</xdr:rowOff>
    </xdr:from>
    <xdr:ext cx="408214" cy="239485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 txBox="1"/>
      </xdr:nvSpPr>
      <xdr:spPr>
        <a:xfrm rot="1373710">
          <a:off x="5617544" y="118385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45</xdr:row>
      <xdr:rowOff>96476</xdr:rowOff>
    </xdr:from>
    <xdr:ext cx="408214" cy="239485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 txBox="1"/>
      </xdr:nvSpPr>
      <xdr:spPr>
        <a:xfrm rot="1373710">
          <a:off x="6463895" y="1122167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47</xdr:row>
      <xdr:rowOff>22838</xdr:rowOff>
    </xdr:from>
    <xdr:ext cx="408214" cy="239485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 txBox="1"/>
      </xdr:nvSpPr>
      <xdr:spPr>
        <a:xfrm rot="20157076">
          <a:off x="6680915" y="1160523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47</xdr:row>
      <xdr:rowOff>256192</xdr:rowOff>
    </xdr:from>
    <xdr:ext cx="408214" cy="239485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 txBox="1"/>
      </xdr:nvSpPr>
      <xdr:spPr>
        <a:xfrm rot="1373710">
          <a:off x="5617544" y="118385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47</xdr:row>
      <xdr:rowOff>344492</xdr:rowOff>
    </xdr:from>
    <xdr:ext cx="45719" cy="239485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 txBox="1"/>
      </xdr:nvSpPr>
      <xdr:spPr>
        <a:xfrm rot="1373710" flipH="1">
          <a:off x="6007876" y="119268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45</xdr:row>
      <xdr:rowOff>135454</xdr:rowOff>
    </xdr:from>
    <xdr:ext cx="445211" cy="239485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 txBox="1"/>
      </xdr:nvSpPr>
      <xdr:spPr>
        <a:xfrm rot="1174971">
          <a:off x="6421263" y="1126065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109168</xdr:colOff>
      <xdr:row>47</xdr:row>
      <xdr:rowOff>267409</xdr:rowOff>
    </xdr:from>
    <xdr:ext cx="445211" cy="235494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 txBox="1"/>
      </xdr:nvSpPr>
      <xdr:spPr>
        <a:xfrm rot="1174971">
          <a:off x="5490793" y="11849809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43</xdr:row>
      <xdr:rowOff>22838</xdr:rowOff>
    </xdr:from>
    <xdr:ext cx="408214" cy="239485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 txBox="1"/>
      </xdr:nvSpPr>
      <xdr:spPr>
        <a:xfrm rot="20157076">
          <a:off x="6680915" y="107479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45</xdr:row>
      <xdr:rowOff>135454</xdr:rowOff>
    </xdr:from>
    <xdr:ext cx="445211" cy="239485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 txBox="1"/>
      </xdr:nvSpPr>
      <xdr:spPr>
        <a:xfrm rot="1174971">
          <a:off x="6421263" y="1126065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226395</xdr:colOff>
      <xdr:row>33</xdr:row>
      <xdr:rowOff>551467</xdr:rowOff>
    </xdr:from>
    <xdr:ext cx="408214" cy="239485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 txBox="1"/>
      </xdr:nvSpPr>
      <xdr:spPr>
        <a:xfrm rot="1373710">
          <a:off x="5608020" y="90382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359744</xdr:colOff>
      <xdr:row>41</xdr:row>
      <xdr:rowOff>8542</xdr:rowOff>
    </xdr:from>
    <xdr:ext cx="408214" cy="239485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 txBox="1"/>
      </xdr:nvSpPr>
      <xdr:spPr>
        <a:xfrm rot="1373710">
          <a:off x="5741369" y="103336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43</xdr:row>
      <xdr:rowOff>344492</xdr:rowOff>
    </xdr:from>
    <xdr:ext cx="45719" cy="239485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 txBox="1"/>
      </xdr:nvSpPr>
      <xdr:spPr>
        <a:xfrm rot="1373710" flipH="1">
          <a:off x="6007876" y="110696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41</xdr:row>
      <xdr:rowOff>135454</xdr:rowOff>
    </xdr:from>
    <xdr:ext cx="445211" cy="239485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 txBox="1"/>
      </xdr:nvSpPr>
      <xdr:spPr>
        <a:xfrm rot="1174971">
          <a:off x="6421263" y="1046055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1295405</xdr:colOff>
      <xdr:row>41</xdr:row>
      <xdr:rowOff>381753</xdr:rowOff>
    </xdr:from>
    <xdr:ext cx="408214" cy="239485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 txBox="1"/>
      </xdr:nvSpPr>
      <xdr:spPr>
        <a:xfrm rot="20157076">
          <a:off x="6677030" y="1070685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33</xdr:row>
      <xdr:rowOff>344492</xdr:rowOff>
    </xdr:from>
    <xdr:ext cx="45719" cy="239485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 txBox="1"/>
      </xdr:nvSpPr>
      <xdr:spPr>
        <a:xfrm rot="1373710" flipH="1">
          <a:off x="6007876" y="88312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1355810</xdr:colOff>
      <xdr:row>45</xdr:row>
      <xdr:rowOff>38300</xdr:rowOff>
    </xdr:from>
    <xdr:ext cx="476384" cy="239485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 txBox="1"/>
      </xdr:nvSpPr>
      <xdr:spPr>
        <a:xfrm rot="1373710">
          <a:off x="6489785" y="12697025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47</xdr:row>
      <xdr:rowOff>22838</xdr:rowOff>
    </xdr:from>
    <xdr:ext cx="408214" cy="239485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 txBox="1"/>
      </xdr:nvSpPr>
      <xdr:spPr>
        <a:xfrm rot="20157076">
          <a:off x="6680915" y="1160523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47</xdr:row>
      <xdr:rowOff>344492</xdr:rowOff>
    </xdr:from>
    <xdr:ext cx="45719" cy="239485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 txBox="1"/>
      </xdr:nvSpPr>
      <xdr:spPr>
        <a:xfrm rot="1373710" flipH="1">
          <a:off x="6007876" y="119268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45</xdr:row>
      <xdr:rowOff>135454</xdr:rowOff>
    </xdr:from>
    <xdr:ext cx="445211" cy="239485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 txBox="1"/>
      </xdr:nvSpPr>
      <xdr:spPr>
        <a:xfrm rot="1174971">
          <a:off x="6421263" y="1126065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1228729</xdr:colOff>
      <xdr:row>47</xdr:row>
      <xdr:rowOff>126165</xdr:rowOff>
    </xdr:from>
    <xdr:ext cx="408214" cy="239485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 txBox="1"/>
      </xdr:nvSpPr>
      <xdr:spPr>
        <a:xfrm rot="20157076">
          <a:off x="6362704" y="1324209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45</xdr:row>
      <xdr:rowOff>96476</xdr:rowOff>
    </xdr:from>
    <xdr:ext cx="408214" cy="239485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 txBox="1"/>
      </xdr:nvSpPr>
      <xdr:spPr>
        <a:xfrm rot="1373710">
          <a:off x="6463895" y="1122167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73996</xdr:colOff>
      <xdr:row>47</xdr:row>
      <xdr:rowOff>108554</xdr:rowOff>
    </xdr:from>
    <xdr:ext cx="408214" cy="239485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 txBox="1"/>
      </xdr:nvSpPr>
      <xdr:spPr>
        <a:xfrm rot="1373710">
          <a:off x="5207971" y="1322447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226395</xdr:colOff>
      <xdr:row>43</xdr:row>
      <xdr:rowOff>551467</xdr:rowOff>
    </xdr:from>
    <xdr:ext cx="408214" cy="239485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 txBox="1"/>
      </xdr:nvSpPr>
      <xdr:spPr>
        <a:xfrm rot="1373710">
          <a:off x="5608020" y="111242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359744</xdr:colOff>
      <xdr:row>45</xdr:row>
      <xdr:rowOff>8542</xdr:rowOff>
    </xdr:from>
    <xdr:ext cx="408214" cy="239485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 txBox="1"/>
      </xdr:nvSpPr>
      <xdr:spPr>
        <a:xfrm rot="1373710">
          <a:off x="5741369" y="111337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47</xdr:row>
      <xdr:rowOff>344492</xdr:rowOff>
    </xdr:from>
    <xdr:ext cx="45719" cy="239485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 txBox="1"/>
      </xdr:nvSpPr>
      <xdr:spPr>
        <a:xfrm rot="1373710" flipH="1">
          <a:off x="6007876" y="119268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43</xdr:row>
      <xdr:rowOff>344492</xdr:rowOff>
    </xdr:from>
    <xdr:ext cx="45719" cy="239485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 txBox="1"/>
      </xdr:nvSpPr>
      <xdr:spPr>
        <a:xfrm rot="1373710" flipH="1">
          <a:off x="6007876" y="110696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1287287</xdr:colOff>
      <xdr:row>49</xdr:row>
      <xdr:rowOff>16390</xdr:rowOff>
    </xdr:from>
    <xdr:ext cx="445211" cy="239485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 txBox="1"/>
      </xdr:nvSpPr>
      <xdr:spPr>
        <a:xfrm rot="1174971">
          <a:off x="6421262" y="1358951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266997</xdr:colOff>
      <xdr:row>51</xdr:row>
      <xdr:rowOff>177806</xdr:rowOff>
    </xdr:from>
    <xdr:ext cx="445211" cy="239485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 txBox="1"/>
      </xdr:nvSpPr>
      <xdr:spPr>
        <a:xfrm rot="1174971">
          <a:off x="5400972" y="1417003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1200156</xdr:colOff>
      <xdr:row>51</xdr:row>
      <xdr:rowOff>115051</xdr:rowOff>
    </xdr:from>
    <xdr:ext cx="408214" cy="239485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 txBox="1"/>
      </xdr:nvSpPr>
      <xdr:spPr>
        <a:xfrm rot="20157076">
          <a:off x="6334131" y="1410727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49</xdr:row>
      <xdr:rowOff>0</xdr:rowOff>
    </xdr:from>
    <xdr:ext cx="408214" cy="239485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 txBox="1"/>
      </xdr:nvSpPr>
      <xdr:spPr>
        <a:xfrm rot="1373710">
          <a:off x="5617544" y="120396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49</xdr:row>
      <xdr:rowOff>0</xdr:rowOff>
    </xdr:from>
    <xdr:ext cx="408214" cy="239485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 txBox="1"/>
      </xdr:nvSpPr>
      <xdr:spPr>
        <a:xfrm rot="1373710">
          <a:off x="5617544" y="120396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49</xdr:row>
      <xdr:rowOff>0</xdr:rowOff>
    </xdr:from>
    <xdr:ext cx="408214" cy="239485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 txBox="1"/>
      </xdr:nvSpPr>
      <xdr:spPr>
        <a:xfrm rot="1373710">
          <a:off x="5617544" y="120396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49</xdr:row>
      <xdr:rowOff>0</xdr:rowOff>
    </xdr:from>
    <xdr:ext cx="45719" cy="239485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 txBox="1"/>
      </xdr:nvSpPr>
      <xdr:spPr>
        <a:xfrm rot="1373710" flipH="1">
          <a:off x="6007876" y="12039600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49</xdr:row>
      <xdr:rowOff>0</xdr:rowOff>
    </xdr:from>
    <xdr:ext cx="45719" cy="239485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 txBox="1"/>
      </xdr:nvSpPr>
      <xdr:spPr>
        <a:xfrm rot="1373710" flipH="1">
          <a:off x="6007876" y="12039600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49</xdr:row>
      <xdr:rowOff>0</xdr:rowOff>
    </xdr:from>
    <xdr:ext cx="45719" cy="239485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 txBox="1"/>
      </xdr:nvSpPr>
      <xdr:spPr>
        <a:xfrm rot="1373710" flipH="1">
          <a:off x="6007876" y="12039600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1059749</xdr:colOff>
      <xdr:row>53</xdr:row>
      <xdr:rowOff>106683</xdr:rowOff>
    </xdr:from>
    <xdr:ext cx="408214" cy="239485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 txBox="1"/>
      </xdr:nvSpPr>
      <xdr:spPr>
        <a:xfrm rot="876941">
          <a:off x="6193724" y="1451800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1304642</xdr:colOff>
      <xdr:row>53</xdr:row>
      <xdr:rowOff>163082</xdr:rowOff>
    </xdr:from>
    <xdr:ext cx="408214" cy="239485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 txBox="1"/>
      </xdr:nvSpPr>
      <xdr:spPr>
        <a:xfrm rot="876941">
          <a:off x="6438617" y="1457440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53</xdr:row>
      <xdr:rowOff>0</xdr:rowOff>
    </xdr:from>
    <xdr:ext cx="445211" cy="239485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 txBox="1"/>
      </xdr:nvSpPr>
      <xdr:spPr>
        <a:xfrm rot="1174971">
          <a:off x="5491462" y="128778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55</xdr:row>
      <xdr:rowOff>244216</xdr:rowOff>
    </xdr:from>
    <xdr:ext cx="408214" cy="239485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 txBox="1"/>
      </xdr:nvSpPr>
      <xdr:spPr>
        <a:xfrm rot="20157076">
          <a:off x="5879710" y="1375066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1054983</xdr:colOff>
      <xdr:row>57</xdr:row>
      <xdr:rowOff>111443</xdr:rowOff>
    </xdr:from>
    <xdr:ext cx="408214" cy="239485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 txBox="1"/>
      </xdr:nvSpPr>
      <xdr:spPr>
        <a:xfrm rot="980166">
          <a:off x="6188958" y="1578006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1404654</xdr:colOff>
      <xdr:row>57</xdr:row>
      <xdr:rowOff>186894</xdr:rowOff>
    </xdr:from>
    <xdr:ext cx="408214" cy="239485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 txBox="1"/>
      </xdr:nvSpPr>
      <xdr:spPr>
        <a:xfrm rot="891089">
          <a:off x="6538629" y="1585551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59</xdr:row>
      <xdr:rowOff>244216</xdr:rowOff>
    </xdr:from>
    <xdr:ext cx="408214" cy="239485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 txBox="1"/>
      </xdr:nvSpPr>
      <xdr:spPr>
        <a:xfrm rot="20157076">
          <a:off x="5879710" y="1469364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1116897</xdr:colOff>
      <xdr:row>61</xdr:row>
      <xdr:rowOff>44768</xdr:rowOff>
    </xdr:from>
    <xdr:ext cx="408214" cy="239485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 txBox="1"/>
      </xdr:nvSpPr>
      <xdr:spPr>
        <a:xfrm rot="962817">
          <a:off x="6250872" y="1700879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1376077</xdr:colOff>
      <xdr:row>61</xdr:row>
      <xdr:rowOff>129745</xdr:rowOff>
    </xdr:from>
    <xdr:ext cx="408214" cy="239485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 txBox="1"/>
      </xdr:nvSpPr>
      <xdr:spPr>
        <a:xfrm rot="961871">
          <a:off x="6510052" y="1709377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59</xdr:row>
      <xdr:rowOff>263533</xdr:rowOff>
    </xdr:from>
    <xdr:ext cx="445211" cy="239485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 txBox="1"/>
      </xdr:nvSpPr>
      <xdr:spPr>
        <a:xfrm rot="1174971">
          <a:off x="5491462" y="1471295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158005</xdr:colOff>
      <xdr:row>76</xdr:row>
      <xdr:rowOff>7134</xdr:rowOff>
    </xdr:from>
    <xdr:ext cx="445211" cy="239485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 txBox="1"/>
      </xdr:nvSpPr>
      <xdr:spPr>
        <a:xfrm rot="1174971">
          <a:off x="5291980" y="2327670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342490</xdr:colOff>
      <xdr:row>76</xdr:row>
      <xdr:rowOff>66289</xdr:rowOff>
    </xdr:from>
    <xdr:ext cx="445211" cy="239485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 txBox="1"/>
      </xdr:nvSpPr>
      <xdr:spPr>
        <a:xfrm rot="1174971">
          <a:off x="5476465" y="2333586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833187</xdr:colOff>
      <xdr:row>75</xdr:row>
      <xdr:rowOff>20439</xdr:rowOff>
    </xdr:from>
    <xdr:ext cx="445211" cy="239485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 txBox="1"/>
      </xdr:nvSpPr>
      <xdr:spPr>
        <a:xfrm rot="1060255">
          <a:off x="5967162" y="2273756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1287250</xdr:colOff>
      <xdr:row>75</xdr:row>
      <xdr:rowOff>124287</xdr:rowOff>
    </xdr:from>
    <xdr:ext cx="445211" cy="239485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 txBox="1"/>
      </xdr:nvSpPr>
      <xdr:spPr>
        <a:xfrm rot="975700">
          <a:off x="6421225" y="2284141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448430</xdr:colOff>
      <xdr:row>74</xdr:row>
      <xdr:rowOff>527349</xdr:rowOff>
    </xdr:from>
    <xdr:ext cx="445211" cy="25915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 txBox="1"/>
      </xdr:nvSpPr>
      <xdr:spPr>
        <a:xfrm rot="20607001">
          <a:off x="5582405" y="22692024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1381323</xdr:colOff>
      <xdr:row>76</xdr:row>
      <xdr:rowOff>224975</xdr:rowOff>
    </xdr:from>
    <xdr:ext cx="445211" cy="239485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 txBox="1"/>
      </xdr:nvSpPr>
      <xdr:spPr>
        <a:xfrm rot="20445625">
          <a:off x="6515298" y="2349455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209551</xdr:colOff>
      <xdr:row>86</xdr:row>
      <xdr:rowOff>57149</xdr:rowOff>
    </xdr:from>
    <xdr:to>
      <xdr:col>4</xdr:col>
      <xdr:colOff>1504951</xdr:colOff>
      <xdr:row>88</xdr:row>
      <xdr:rowOff>342900</xdr:rowOff>
    </xdr:to>
    <xdr:pic>
      <xdr:nvPicPr>
        <xdr:cNvPr id="115" name="Рисунок 114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91176" y="25165049"/>
          <a:ext cx="1295400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333375</xdr:colOff>
      <xdr:row>89</xdr:row>
      <xdr:rowOff>38099</xdr:rowOff>
    </xdr:from>
    <xdr:to>
      <xdr:col>4</xdr:col>
      <xdr:colOff>1617210</xdr:colOff>
      <xdr:row>91</xdr:row>
      <xdr:rowOff>314325</xdr:rowOff>
    </xdr:to>
    <xdr:pic>
      <xdr:nvPicPr>
        <xdr:cNvPr id="116" name="Рисунок 115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00" y="26403299"/>
          <a:ext cx="1283835" cy="1057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333375</xdr:colOff>
      <xdr:row>92</xdr:row>
      <xdr:rowOff>38099</xdr:rowOff>
    </xdr:from>
    <xdr:to>
      <xdr:col>4</xdr:col>
      <xdr:colOff>1559379</xdr:colOff>
      <xdr:row>94</xdr:row>
      <xdr:rowOff>266700</xdr:rowOff>
    </xdr:to>
    <xdr:pic>
      <xdr:nvPicPr>
        <xdr:cNvPr id="117" name="Рисунок 116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00" y="27660599"/>
          <a:ext cx="1226004" cy="1009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200868</xdr:colOff>
      <xdr:row>77</xdr:row>
      <xdr:rowOff>0</xdr:rowOff>
    </xdr:from>
    <xdr:ext cx="445211" cy="239485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 txBox="1"/>
      </xdr:nvSpPr>
      <xdr:spPr>
        <a:xfrm rot="1174971">
          <a:off x="5582493" y="213264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77</xdr:row>
      <xdr:rowOff>0</xdr:rowOff>
    </xdr:from>
    <xdr:ext cx="445211" cy="239485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 txBox="1"/>
      </xdr:nvSpPr>
      <xdr:spPr>
        <a:xfrm rot="1174971">
          <a:off x="5805078" y="213264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77</xdr:row>
      <xdr:rowOff>0</xdr:rowOff>
    </xdr:from>
    <xdr:ext cx="445211" cy="239485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 txBox="1"/>
      </xdr:nvSpPr>
      <xdr:spPr>
        <a:xfrm rot="1437686">
          <a:off x="6138612" y="213264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77</xdr:row>
      <xdr:rowOff>0</xdr:rowOff>
    </xdr:from>
    <xdr:ext cx="445211" cy="239485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 txBox="1"/>
      </xdr:nvSpPr>
      <xdr:spPr>
        <a:xfrm rot="1437686">
          <a:off x="6606963" y="213264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77</xdr:row>
      <xdr:rowOff>0</xdr:rowOff>
    </xdr:from>
    <xdr:ext cx="445211" cy="25915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 txBox="1"/>
      </xdr:nvSpPr>
      <xdr:spPr>
        <a:xfrm rot="20101558">
          <a:off x="5639556" y="21326475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1333696</xdr:colOff>
      <xdr:row>77</xdr:row>
      <xdr:rowOff>0</xdr:rowOff>
    </xdr:from>
    <xdr:ext cx="445211" cy="239485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 txBox="1"/>
      </xdr:nvSpPr>
      <xdr:spPr>
        <a:xfrm rot="20101558">
          <a:off x="6715321" y="213264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158005</xdr:colOff>
      <xdr:row>71</xdr:row>
      <xdr:rowOff>488146</xdr:rowOff>
    </xdr:from>
    <xdr:ext cx="445211" cy="239485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 txBox="1"/>
      </xdr:nvSpPr>
      <xdr:spPr>
        <a:xfrm rot="1174971">
          <a:off x="5291980" y="2099547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337729</xdr:colOff>
      <xdr:row>72</xdr:row>
      <xdr:rowOff>13901</xdr:rowOff>
    </xdr:from>
    <xdr:ext cx="445211" cy="239485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 txBox="1"/>
      </xdr:nvSpPr>
      <xdr:spPr>
        <a:xfrm rot="1174971">
          <a:off x="5471704" y="2107367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856998</xdr:colOff>
      <xdr:row>71</xdr:row>
      <xdr:rowOff>34727</xdr:rowOff>
    </xdr:from>
    <xdr:ext cx="445211" cy="239485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 txBox="1"/>
      </xdr:nvSpPr>
      <xdr:spPr>
        <a:xfrm rot="1094497">
          <a:off x="5990973" y="205420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1277726</xdr:colOff>
      <xdr:row>71</xdr:row>
      <xdr:rowOff>138572</xdr:rowOff>
    </xdr:from>
    <xdr:ext cx="445211" cy="239485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 txBox="1"/>
      </xdr:nvSpPr>
      <xdr:spPr>
        <a:xfrm rot="1091804">
          <a:off x="6411701" y="2064589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448431</xdr:colOff>
      <xdr:row>70</xdr:row>
      <xdr:rowOff>374951</xdr:rowOff>
    </xdr:from>
    <xdr:ext cx="445211" cy="25915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 txBox="1"/>
      </xdr:nvSpPr>
      <xdr:spPr>
        <a:xfrm rot="20957176">
          <a:off x="5582406" y="20501276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1390846</xdr:colOff>
      <xdr:row>72</xdr:row>
      <xdr:rowOff>201162</xdr:rowOff>
    </xdr:from>
    <xdr:ext cx="445211" cy="239485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 txBox="1"/>
      </xdr:nvSpPr>
      <xdr:spPr>
        <a:xfrm rot="20101558">
          <a:off x="6524821" y="2126093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143716</xdr:colOff>
      <xdr:row>73</xdr:row>
      <xdr:rowOff>550058</xdr:rowOff>
    </xdr:from>
    <xdr:ext cx="445211" cy="239485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 txBox="1"/>
      </xdr:nvSpPr>
      <xdr:spPr>
        <a:xfrm rot="1174971">
          <a:off x="5277691" y="22162283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337726</xdr:colOff>
      <xdr:row>74</xdr:row>
      <xdr:rowOff>75813</xdr:rowOff>
    </xdr:from>
    <xdr:ext cx="445211" cy="239485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 txBox="1"/>
      </xdr:nvSpPr>
      <xdr:spPr>
        <a:xfrm rot="1174971">
          <a:off x="5471701" y="2224048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842711</xdr:colOff>
      <xdr:row>73</xdr:row>
      <xdr:rowOff>63303</xdr:rowOff>
    </xdr:from>
    <xdr:ext cx="445211" cy="239485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 txBox="1"/>
      </xdr:nvSpPr>
      <xdr:spPr>
        <a:xfrm rot="848658">
          <a:off x="5976686" y="2167552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1225335</xdr:colOff>
      <xdr:row>73</xdr:row>
      <xdr:rowOff>152862</xdr:rowOff>
    </xdr:from>
    <xdr:ext cx="445211" cy="239485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 txBox="1"/>
      </xdr:nvSpPr>
      <xdr:spPr>
        <a:xfrm rot="814991">
          <a:off x="6359310" y="2176508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467479</xdr:colOff>
      <xdr:row>73</xdr:row>
      <xdr:rowOff>12998</xdr:rowOff>
    </xdr:from>
    <xdr:ext cx="445211" cy="25915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 txBox="1"/>
      </xdr:nvSpPr>
      <xdr:spPr>
        <a:xfrm rot="20915494">
          <a:off x="5601454" y="21625223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1400372</xdr:colOff>
      <xdr:row>74</xdr:row>
      <xdr:rowOff>234500</xdr:rowOff>
    </xdr:from>
    <xdr:ext cx="445211" cy="239485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 txBox="1"/>
      </xdr:nvSpPr>
      <xdr:spPr>
        <a:xfrm rot="20101558">
          <a:off x="6534347" y="223991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3</xdr:col>
      <xdr:colOff>323851</xdr:colOff>
      <xdr:row>0</xdr:row>
      <xdr:rowOff>161925</xdr:rowOff>
    </xdr:from>
    <xdr:to>
      <xdr:col>4</xdr:col>
      <xdr:colOff>588310</xdr:colOff>
      <xdr:row>0</xdr:row>
      <xdr:rowOff>1314450</xdr:rowOff>
    </xdr:to>
    <xdr:pic>
      <xdr:nvPicPr>
        <xdr:cNvPr id="151" name="Picture 14">
          <a:extLst>
            <a:ext uri="{FF2B5EF4-FFF2-40B4-BE49-F238E27FC236}">
              <a16:creationId xmlns:a16="http://schemas.microsoft.com/office/drawing/2014/main" xmlns="" id="{00000000-0008-0000-02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67176" y="161925"/>
          <a:ext cx="146685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1228240</xdr:colOff>
      <xdr:row>65</xdr:row>
      <xdr:rowOff>63768</xdr:rowOff>
    </xdr:from>
    <xdr:ext cx="534222" cy="239485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xmlns="" id="{00000000-0008-0000-0200-000098000000}"/>
            </a:ext>
          </a:extLst>
        </xdr:cNvPr>
        <xdr:cNvSpPr txBox="1"/>
      </xdr:nvSpPr>
      <xdr:spPr>
        <a:xfrm rot="835319">
          <a:off x="6362215" y="18285093"/>
          <a:ext cx="53422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1836</a:t>
          </a:r>
        </a:p>
      </xdr:txBody>
    </xdr:sp>
    <xdr:clientData/>
  </xdr:oneCellAnchor>
  <xdr:oneCellAnchor>
    <xdr:from>
      <xdr:col>4</xdr:col>
      <xdr:colOff>229882</xdr:colOff>
      <xdr:row>67</xdr:row>
      <xdr:rowOff>21703</xdr:rowOff>
    </xdr:from>
    <xdr:ext cx="489370" cy="239485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xmlns="" id="{00000000-0008-0000-0200-000099000000}"/>
            </a:ext>
          </a:extLst>
        </xdr:cNvPr>
        <xdr:cNvSpPr txBox="1"/>
      </xdr:nvSpPr>
      <xdr:spPr>
        <a:xfrm rot="1373710">
          <a:off x="5363857" y="19005028"/>
          <a:ext cx="489370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</a:p>
      </xdr:txBody>
    </xdr:sp>
    <xdr:clientData/>
  </xdr:oneCellAnchor>
  <xdr:oneCellAnchor>
    <xdr:from>
      <xdr:col>4</xdr:col>
      <xdr:colOff>1218715</xdr:colOff>
      <xdr:row>68</xdr:row>
      <xdr:rowOff>82816</xdr:rowOff>
    </xdr:from>
    <xdr:ext cx="534222" cy="239485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xmlns="" id="{00000000-0008-0000-0200-00009A000000}"/>
            </a:ext>
          </a:extLst>
        </xdr:cNvPr>
        <xdr:cNvSpPr txBox="1"/>
      </xdr:nvSpPr>
      <xdr:spPr>
        <a:xfrm rot="894169">
          <a:off x="6352690" y="19447141"/>
          <a:ext cx="53422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1836</a:t>
          </a:r>
        </a:p>
      </xdr:txBody>
    </xdr:sp>
    <xdr:clientData/>
  </xdr:oneCellAnchor>
  <xdr:oneCellAnchor>
    <xdr:from>
      <xdr:col>4</xdr:col>
      <xdr:colOff>277507</xdr:colOff>
      <xdr:row>69</xdr:row>
      <xdr:rowOff>345553</xdr:rowOff>
    </xdr:from>
    <xdr:ext cx="489370" cy="239485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xmlns="" id="{00000000-0008-0000-0200-00009B000000}"/>
            </a:ext>
          </a:extLst>
        </xdr:cNvPr>
        <xdr:cNvSpPr txBox="1"/>
      </xdr:nvSpPr>
      <xdr:spPr>
        <a:xfrm rot="1373710">
          <a:off x="5411482" y="20090878"/>
          <a:ext cx="489370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1436</a:t>
          </a:r>
        </a:p>
      </xdr:txBody>
    </xdr:sp>
    <xdr:clientData/>
  </xdr:oneCellAnchor>
  <xdr:oneCellAnchor>
    <xdr:from>
      <xdr:col>3</xdr:col>
      <xdr:colOff>1175928</xdr:colOff>
      <xdr:row>79</xdr:row>
      <xdr:rowOff>123440</xdr:rowOff>
    </xdr:from>
    <xdr:ext cx="445211" cy="239485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xmlns="" id="{00000000-0008-0000-0200-00009C000000}"/>
            </a:ext>
          </a:extLst>
        </xdr:cNvPr>
        <xdr:cNvSpPr txBox="1"/>
      </xdr:nvSpPr>
      <xdr:spPr>
        <a:xfrm rot="1174971">
          <a:off x="5109753" y="2478366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1114621</xdr:colOff>
      <xdr:row>77</xdr:row>
      <xdr:rowOff>415475</xdr:rowOff>
    </xdr:from>
    <xdr:ext cx="445211" cy="239485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xmlns="" id="{00000000-0008-0000-0200-00009D000000}"/>
            </a:ext>
          </a:extLst>
        </xdr:cNvPr>
        <xdr:cNvSpPr txBox="1"/>
      </xdr:nvSpPr>
      <xdr:spPr>
        <a:xfrm rot="21037013">
          <a:off x="6248596" y="242375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837789</xdr:colOff>
      <xdr:row>77</xdr:row>
      <xdr:rowOff>247265</xdr:rowOff>
    </xdr:from>
    <xdr:ext cx="445211" cy="239485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xmlns="" id="{00000000-0008-0000-0200-00009E000000}"/>
            </a:ext>
          </a:extLst>
        </xdr:cNvPr>
        <xdr:cNvSpPr txBox="1"/>
      </xdr:nvSpPr>
      <xdr:spPr>
        <a:xfrm rot="1174971">
          <a:off x="5971764" y="2406929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4351</xdr:colOff>
      <xdr:row>82</xdr:row>
      <xdr:rowOff>128202</xdr:rowOff>
    </xdr:from>
    <xdr:ext cx="445211" cy="239485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xmlns="" id="{00000000-0008-0000-0200-00009F000000}"/>
            </a:ext>
          </a:extLst>
        </xdr:cNvPr>
        <xdr:cNvSpPr txBox="1"/>
      </xdr:nvSpPr>
      <xdr:spPr>
        <a:xfrm rot="1174971">
          <a:off x="5138326" y="259981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839220</xdr:colOff>
      <xdr:row>81</xdr:row>
      <xdr:rowOff>44851</xdr:rowOff>
    </xdr:from>
    <xdr:ext cx="670211" cy="239485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xmlns="" id="{00000000-0008-0000-0200-0000A0000000}"/>
            </a:ext>
          </a:extLst>
        </xdr:cNvPr>
        <xdr:cNvSpPr txBox="1"/>
      </xdr:nvSpPr>
      <xdr:spPr>
        <a:xfrm rot="20898851">
          <a:off x="5703774" y="25585458"/>
          <a:ext cx="670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</a:t>
          </a:r>
          <a:r>
            <a:rPr lang="ru-RU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 </a:t>
          </a:r>
        </a:p>
      </xdr:txBody>
    </xdr:sp>
    <xdr:clientData/>
  </xdr:oneCellAnchor>
  <xdr:oneCellAnchor>
    <xdr:from>
      <xdr:col>4</xdr:col>
      <xdr:colOff>871127</xdr:colOff>
      <xdr:row>80</xdr:row>
      <xdr:rowOff>237740</xdr:rowOff>
    </xdr:from>
    <xdr:ext cx="445211" cy="239485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00000000-0008-0000-0200-0000A1000000}"/>
            </a:ext>
          </a:extLst>
        </xdr:cNvPr>
        <xdr:cNvSpPr txBox="1"/>
      </xdr:nvSpPr>
      <xdr:spPr>
        <a:xfrm rot="1621973">
          <a:off x="6005102" y="2532659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76200</xdr:colOff>
      <xdr:row>103</xdr:row>
      <xdr:rowOff>219076</xdr:rowOff>
    </xdr:from>
    <xdr:ext cx="445211" cy="239485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xmlns="" id="{00000000-0008-0000-0200-0000A2000000}"/>
            </a:ext>
          </a:extLst>
        </xdr:cNvPr>
        <xdr:cNvSpPr txBox="1"/>
      </xdr:nvSpPr>
      <xdr:spPr>
        <a:xfrm rot="20740724">
          <a:off x="5210175" y="346043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19050</xdr:colOff>
      <xdr:row>108</xdr:row>
      <xdr:rowOff>176211</xdr:rowOff>
    </xdr:from>
    <xdr:ext cx="445211" cy="239485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00000000-0008-0000-0200-0000A3000000}"/>
            </a:ext>
          </a:extLst>
        </xdr:cNvPr>
        <xdr:cNvSpPr txBox="1"/>
      </xdr:nvSpPr>
      <xdr:spPr>
        <a:xfrm rot="20690361">
          <a:off x="5153025" y="3594258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133348</xdr:colOff>
      <xdr:row>113</xdr:row>
      <xdr:rowOff>200026</xdr:rowOff>
    </xdr:from>
    <xdr:ext cx="445211" cy="239485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00000000-0008-0000-0200-0000A4000000}"/>
            </a:ext>
          </a:extLst>
        </xdr:cNvPr>
        <xdr:cNvSpPr txBox="1"/>
      </xdr:nvSpPr>
      <xdr:spPr>
        <a:xfrm rot="19524056">
          <a:off x="5514973" y="368903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380121</xdr:colOff>
      <xdr:row>35</xdr:row>
      <xdr:rowOff>209550</xdr:rowOff>
    </xdr:from>
    <xdr:to>
      <xdr:col>4</xdr:col>
      <xdr:colOff>1257300</xdr:colOff>
      <xdr:row>37</xdr:row>
      <xdr:rowOff>295275</xdr:rowOff>
    </xdr:to>
    <xdr:pic>
      <xdr:nvPicPr>
        <xdr:cNvPr id="165" name="Picture 9393">
          <a:extLst>
            <a:ext uri="{FF2B5EF4-FFF2-40B4-BE49-F238E27FC236}">
              <a16:creationId xmlns:a16="http://schemas.microsoft.com/office/drawing/2014/main" xmlns="" id="{00000000-0008-0000-02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5761746" y="9277350"/>
          <a:ext cx="877179" cy="69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299860</xdr:colOff>
      <xdr:row>35</xdr:row>
      <xdr:rowOff>40687</xdr:rowOff>
    </xdr:from>
    <xdr:ext cx="239485" cy="408214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200-0000A6000000}"/>
            </a:ext>
          </a:extLst>
        </xdr:cNvPr>
        <xdr:cNvSpPr txBox="1"/>
      </xdr:nvSpPr>
      <xdr:spPr>
        <a:xfrm rot="18341334">
          <a:off x="5597121" y="919285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1089739</xdr:colOff>
      <xdr:row>35</xdr:row>
      <xdr:rowOff>375263</xdr:rowOff>
    </xdr:from>
    <xdr:ext cx="408214" cy="239485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00000000-0008-0000-0200-0000A7000000}"/>
            </a:ext>
          </a:extLst>
        </xdr:cNvPr>
        <xdr:cNvSpPr txBox="1"/>
      </xdr:nvSpPr>
      <xdr:spPr>
        <a:xfrm rot="19070971">
          <a:off x="6223714" y="109765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1190213</xdr:colOff>
      <xdr:row>85</xdr:row>
      <xdr:rowOff>128203</xdr:rowOff>
    </xdr:from>
    <xdr:ext cx="445211" cy="239485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200-0000A8000000}"/>
            </a:ext>
          </a:extLst>
        </xdr:cNvPr>
        <xdr:cNvSpPr txBox="1"/>
      </xdr:nvSpPr>
      <xdr:spPr>
        <a:xfrm rot="1174971">
          <a:off x="5124038" y="2716967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806400</xdr:colOff>
      <xdr:row>84</xdr:row>
      <xdr:rowOff>21330</xdr:rowOff>
    </xdr:from>
    <xdr:ext cx="620252" cy="239485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xmlns="" id="{00000000-0008-0000-0200-0000A9000000}"/>
            </a:ext>
          </a:extLst>
        </xdr:cNvPr>
        <xdr:cNvSpPr txBox="1"/>
      </xdr:nvSpPr>
      <xdr:spPr>
        <a:xfrm rot="20815493">
          <a:off x="5940375" y="26672280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75   475</a:t>
          </a:r>
        </a:p>
      </xdr:txBody>
    </xdr:sp>
    <xdr:clientData/>
  </xdr:oneCellAnchor>
  <xdr:oneCellAnchor>
    <xdr:from>
      <xdr:col>4</xdr:col>
      <xdr:colOff>861603</xdr:colOff>
      <xdr:row>83</xdr:row>
      <xdr:rowOff>247265</xdr:rowOff>
    </xdr:from>
    <xdr:ext cx="445211" cy="239485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xmlns="" id="{00000000-0008-0000-0200-0000AA000000}"/>
            </a:ext>
          </a:extLst>
        </xdr:cNvPr>
        <xdr:cNvSpPr txBox="1"/>
      </xdr:nvSpPr>
      <xdr:spPr>
        <a:xfrm rot="1621973">
          <a:off x="5995578" y="2650769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156751</xdr:colOff>
      <xdr:row>87</xdr:row>
      <xdr:rowOff>413952</xdr:rowOff>
    </xdr:from>
    <xdr:ext cx="445211" cy="239485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200-0000AB000000}"/>
            </a:ext>
          </a:extLst>
        </xdr:cNvPr>
        <xdr:cNvSpPr txBox="1"/>
      </xdr:nvSpPr>
      <xdr:spPr>
        <a:xfrm rot="1174971">
          <a:off x="5538376" y="259409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728254</xdr:colOff>
      <xdr:row>86</xdr:row>
      <xdr:rowOff>347276</xdr:rowOff>
    </xdr:from>
    <xdr:ext cx="445211" cy="239485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00000000-0008-0000-0200-0000AC000000}"/>
            </a:ext>
          </a:extLst>
        </xdr:cNvPr>
        <xdr:cNvSpPr txBox="1"/>
      </xdr:nvSpPr>
      <xdr:spPr>
        <a:xfrm rot="1621973">
          <a:off x="6109879" y="2545517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696864</xdr:colOff>
      <xdr:row>87</xdr:row>
      <xdr:rowOff>230887</xdr:rowOff>
    </xdr:from>
    <xdr:ext cx="620252" cy="239485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200-0000AD000000}"/>
            </a:ext>
          </a:extLst>
        </xdr:cNvPr>
        <xdr:cNvSpPr txBox="1"/>
      </xdr:nvSpPr>
      <xdr:spPr>
        <a:xfrm rot="20101558">
          <a:off x="6078489" y="2575788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194851</xdr:colOff>
      <xdr:row>91</xdr:row>
      <xdr:rowOff>23427</xdr:rowOff>
    </xdr:from>
    <xdr:ext cx="445211" cy="239485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200-0000AE000000}"/>
            </a:ext>
          </a:extLst>
        </xdr:cNvPr>
        <xdr:cNvSpPr txBox="1"/>
      </xdr:nvSpPr>
      <xdr:spPr>
        <a:xfrm rot="1174971">
          <a:off x="5576476" y="272268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804454</xdr:colOff>
      <xdr:row>89</xdr:row>
      <xdr:rowOff>328227</xdr:rowOff>
    </xdr:from>
    <xdr:ext cx="445211" cy="239485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200-0000AF000000}"/>
            </a:ext>
          </a:extLst>
        </xdr:cNvPr>
        <xdr:cNvSpPr txBox="1"/>
      </xdr:nvSpPr>
      <xdr:spPr>
        <a:xfrm rot="1621973">
          <a:off x="6186079" y="266934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734964</xdr:colOff>
      <xdr:row>90</xdr:row>
      <xdr:rowOff>259462</xdr:rowOff>
    </xdr:from>
    <xdr:ext cx="620252" cy="239485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200-0000B0000000}"/>
            </a:ext>
          </a:extLst>
        </xdr:cNvPr>
        <xdr:cNvSpPr txBox="1"/>
      </xdr:nvSpPr>
      <xdr:spPr>
        <a:xfrm rot="20101558">
          <a:off x="6116589" y="2704376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261524</xdr:colOff>
      <xdr:row>93</xdr:row>
      <xdr:rowOff>385377</xdr:rowOff>
    </xdr:from>
    <xdr:ext cx="445211" cy="239485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200-0000B1000000}"/>
            </a:ext>
          </a:extLst>
        </xdr:cNvPr>
        <xdr:cNvSpPr txBox="1"/>
      </xdr:nvSpPr>
      <xdr:spPr>
        <a:xfrm rot="1174971">
          <a:off x="5643149" y="284269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871127</xdr:colOff>
      <xdr:row>92</xdr:row>
      <xdr:rowOff>271077</xdr:rowOff>
    </xdr:from>
    <xdr:ext cx="445211" cy="239485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200-0000B2000000}"/>
            </a:ext>
          </a:extLst>
        </xdr:cNvPr>
        <xdr:cNvSpPr txBox="1"/>
      </xdr:nvSpPr>
      <xdr:spPr>
        <a:xfrm rot="1621973">
          <a:off x="6252752" y="278935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801637</xdr:colOff>
      <xdr:row>93</xdr:row>
      <xdr:rowOff>202312</xdr:rowOff>
    </xdr:from>
    <xdr:ext cx="620252" cy="239485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200-0000B3000000}"/>
            </a:ext>
          </a:extLst>
        </xdr:cNvPr>
        <xdr:cNvSpPr txBox="1"/>
      </xdr:nvSpPr>
      <xdr:spPr>
        <a:xfrm rot="20101558">
          <a:off x="6183262" y="282439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57150</xdr:colOff>
      <xdr:row>98</xdr:row>
      <xdr:rowOff>119061</xdr:rowOff>
    </xdr:from>
    <xdr:ext cx="445211" cy="239485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00000000-0008-0000-0200-0000B4000000}"/>
            </a:ext>
          </a:extLst>
        </xdr:cNvPr>
        <xdr:cNvSpPr txBox="1"/>
      </xdr:nvSpPr>
      <xdr:spPr>
        <a:xfrm rot="20497294">
          <a:off x="5191125" y="3305651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78225</xdr:colOff>
      <xdr:row>118</xdr:row>
      <xdr:rowOff>115614</xdr:rowOff>
    </xdr:from>
    <xdr:ext cx="445211" cy="246576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200-0000B5000000}"/>
            </a:ext>
          </a:extLst>
        </xdr:cNvPr>
        <xdr:cNvSpPr txBox="1"/>
      </xdr:nvSpPr>
      <xdr:spPr>
        <a:xfrm rot="19524056">
          <a:off x="5459850" y="38377539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0</xdr:colOff>
      <xdr:row>123</xdr:row>
      <xdr:rowOff>142875</xdr:rowOff>
    </xdr:from>
    <xdr:ext cx="445211" cy="246576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200-0000B6000000}"/>
            </a:ext>
          </a:extLst>
        </xdr:cNvPr>
        <xdr:cNvSpPr txBox="1"/>
      </xdr:nvSpPr>
      <xdr:spPr>
        <a:xfrm rot="19524056">
          <a:off x="5381625" y="39976425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1362075</xdr:colOff>
      <xdr:row>135</xdr:row>
      <xdr:rowOff>95250</xdr:rowOff>
    </xdr:from>
    <xdr:ext cx="445211" cy="246576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200-0000B7000000}"/>
            </a:ext>
          </a:extLst>
        </xdr:cNvPr>
        <xdr:cNvSpPr txBox="1"/>
      </xdr:nvSpPr>
      <xdr:spPr>
        <a:xfrm rot="1523684">
          <a:off x="6496050" y="44243625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1476374</xdr:colOff>
      <xdr:row>138</xdr:row>
      <xdr:rowOff>176213</xdr:rowOff>
    </xdr:from>
    <xdr:ext cx="445211" cy="246576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200-0000B8000000}"/>
            </a:ext>
          </a:extLst>
        </xdr:cNvPr>
        <xdr:cNvSpPr txBox="1"/>
      </xdr:nvSpPr>
      <xdr:spPr>
        <a:xfrm rot="1523684">
          <a:off x="6610349" y="45381863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1428750</xdr:colOff>
      <xdr:row>141</xdr:row>
      <xdr:rowOff>71438</xdr:rowOff>
    </xdr:from>
    <xdr:ext cx="445211" cy="246576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200-0000B9000000}"/>
            </a:ext>
          </a:extLst>
        </xdr:cNvPr>
        <xdr:cNvSpPr txBox="1"/>
      </xdr:nvSpPr>
      <xdr:spPr>
        <a:xfrm rot="1523684">
          <a:off x="6562725" y="46534388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1438274</xdr:colOff>
      <xdr:row>144</xdr:row>
      <xdr:rowOff>138112</xdr:rowOff>
    </xdr:from>
    <xdr:ext cx="445211" cy="246576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200-0000BA000000}"/>
            </a:ext>
          </a:extLst>
        </xdr:cNvPr>
        <xdr:cNvSpPr txBox="1"/>
      </xdr:nvSpPr>
      <xdr:spPr>
        <a:xfrm rot="1523684">
          <a:off x="6572249" y="47858362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1447800</xdr:colOff>
      <xdr:row>147</xdr:row>
      <xdr:rowOff>185737</xdr:rowOff>
    </xdr:from>
    <xdr:ext cx="445211" cy="246576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200-0000BB000000}"/>
            </a:ext>
          </a:extLst>
        </xdr:cNvPr>
        <xdr:cNvSpPr txBox="1"/>
      </xdr:nvSpPr>
      <xdr:spPr>
        <a:xfrm rot="1523684">
          <a:off x="6581775" y="49163287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1462087</xdr:colOff>
      <xdr:row>150</xdr:row>
      <xdr:rowOff>219076</xdr:rowOff>
    </xdr:from>
    <xdr:ext cx="445211" cy="246576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200-0000BC000000}"/>
            </a:ext>
          </a:extLst>
        </xdr:cNvPr>
        <xdr:cNvSpPr txBox="1"/>
      </xdr:nvSpPr>
      <xdr:spPr>
        <a:xfrm rot="1523684">
          <a:off x="6596062" y="50453926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1216166</xdr:colOff>
      <xdr:row>153</xdr:row>
      <xdr:rowOff>196526</xdr:rowOff>
    </xdr:from>
    <xdr:ext cx="606593" cy="246576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200-0000BD000000}"/>
            </a:ext>
          </a:extLst>
        </xdr:cNvPr>
        <xdr:cNvSpPr txBox="1"/>
      </xdr:nvSpPr>
      <xdr:spPr>
        <a:xfrm rot="880843">
          <a:off x="6083441" y="54346151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600  600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1192348</xdr:colOff>
      <xdr:row>156</xdr:row>
      <xdr:rowOff>225100</xdr:rowOff>
    </xdr:from>
    <xdr:ext cx="606593" cy="246576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200-0000BE000000}"/>
            </a:ext>
          </a:extLst>
        </xdr:cNvPr>
        <xdr:cNvSpPr txBox="1"/>
      </xdr:nvSpPr>
      <xdr:spPr>
        <a:xfrm rot="722367">
          <a:off x="6326323" y="52974550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1239972</xdr:colOff>
      <xdr:row>159</xdr:row>
      <xdr:rowOff>258437</xdr:rowOff>
    </xdr:from>
    <xdr:ext cx="606593" cy="246576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200-0000BF000000}"/>
            </a:ext>
          </a:extLst>
        </xdr:cNvPr>
        <xdr:cNvSpPr txBox="1"/>
      </xdr:nvSpPr>
      <xdr:spPr>
        <a:xfrm rot="721849">
          <a:off x="6373947" y="54236612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800  800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923924</xdr:colOff>
      <xdr:row>173</xdr:row>
      <xdr:rowOff>33338</xdr:rowOff>
    </xdr:from>
    <xdr:ext cx="445211" cy="246576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200-0000C0000000}"/>
            </a:ext>
          </a:extLst>
        </xdr:cNvPr>
        <xdr:cNvSpPr txBox="1"/>
      </xdr:nvSpPr>
      <xdr:spPr>
        <a:xfrm rot="1628473">
          <a:off x="6305549" y="55325963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1152524</xdr:colOff>
      <xdr:row>178</xdr:row>
      <xdr:rowOff>14289</xdr:rowOff>
    </xdr:from>
    <xdr:ext cx="445211" cy="246576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200-0000C1000000}"/>
            </a:ext>
          </a:extLst>
        </xdr:cNvPr>
        <xdr:cNvSpPr txBox="1"/>
      </xdr:nvSpPr>
      <xdr:spPr>
        <a:xfrm rot="1628473">
          <a:off x="6534149" y="56878539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1285874</xdr:colOff>
      <xdr:row>182</xdr:row>
      <xdr:rowOff>128589</xdr:rowOff>
    </xdr:from>
    <xdr:ext cx="445211" cy="246576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0000000-0008-0000-0200-0000C2000000}"/>
            </a:ext>
          </a:extLst>
        </xdr:cNvPr>
        <xdr:cNvSpPr txBox="1"/>
      </xdr:nvSpPr>
      <xdr:spPr>
        <a:xfrm rot="1628473">
          <a:off x="6667499" y="58250139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1292364</xdr:colOff>
      <xdr:row>162</xdr:row>
      <xdr:rowOff>141909</xdr:rowOff>
    </xdr:from>
    <xdr:ext cx="606593" cy="246576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xmlns="" id="{00000000-0008-0000-0200-0000CA000000}"/>
            </a:ext>
          </a:extLst>
        </xdr:cNvPr>
        <xdr:cNvSpPr txBox="1"/>
      </xdr:nvSpPr>
      <xdr:spPr>
        <a:xfrm rot="1412534">
          <a:off x="6426339" y="55377384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600  600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1311413</xdr:colOff>
      <xdr:row>165</xdr:row>
      <xdr:rowOff>165721</xdr:rowOff>
    </xdr:from>
    <xdr:ext cx="606593" cy="246576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200-0000CB000000}"/>
            </a:ext>
          </a:extLst>
        </xdr:cNvPr>
        <xdr:cNvSpPr txBox="1"/>
      </xdr:nvSpPr>
      <xdr:spPr>
        <a:xfrm rot="1032055">
          <a:off x="6445388" y="56458471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1306649</xdr:colOff>
      <xdr:row>168</xdr:row>
      <xdr:rowOff>113330</xdr:rowOff>
    </xdr:from>
    <xdr:ext cx="606593" cy="246576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200-0000CC000000}"/>
            </a:ext>
          </a:extLst>
        </xdr:cNvPr>
        <xdr:cNvSpPr txBox="1"/>
      </xdr:nvSpPr>
      <xdr:spPr>
        <a:xfrm rot="1076483">
          <a:off x="6440624" y="57463355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800  800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129678</xdr:colOff>
      <xdr:row>187</xdr:row>
      <xdr:rowOff>180975</xdr:rowOff>
    </xdr:from>
    <xdr:to>
      <xdr:col>4</xdr:col>
      <xdr:colOff>1590675</xdr:colOff>
      <xdr:row>190</xdr:row>
      <xdr:rowOff>345257</xdr:rowOff>
    </xdr:to>
    <xdr:pic>
      <xdr:nvPicPr>
        <xdr:cNvPr id="207" name="Рисунок 8">
          <a:extLst>
            <a:ext uri="{FF2B5EF4-FFF2-40B4-BE49-F238E27FC236}">
              <a16:creationId xmlns:a16="http://schemas.microsoft.com/office/drawing/2014/main" xmlns="" id="{00000000-0008-0000-02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30378" y="62017275"/>
          <a:ext cx="1460997" cy="1250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1304917</xdr:colOff>
      <xdr:row>187</xdr:row>
      <xdr:rowOff>112968</xdr:rowOff>
    </xdr:from>
    <xdr:ext cx="445211" cy="288305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xmlns="" id="{00000000-0008-0000-0200-0000D0000000}"/>
            </a:ext>
          </a:extLst>
        </xdr:cNvPr>
        <xdr:cNvSpPr txBox="1"/>
      </xdr:nvSpPr>
      <xdr:spPr>
        <a:xfrm rot="1628473">
          <a:off x="6905617" y="61949268"/>
          <a:ext cx="445211" cy="2883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985838</xdr:colOff>
      <xdr:row>95</xdr:row>
      <xdr:rowOff>523873</xdr:rowOff>
    </xdr:from>
    <xdr:ext cx="445211" cy="239485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xmlns="" id="{00000000-0008-0000-0200-0000CE000000}"/>
            </a:ext>
          </a:extLst>
        </xdr:cNvPr>
        <xdr:cNvSpPr txBox="1"/>
      </xdr:nvSpPr>
      <xdr:spPr>
        <a:xfrm rot="20309544">
          <a:off x="6119813" y="3147059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191</xdr:row>
      <xdr:rowOff>0</xdr:rowOff>
    </xdr:from>
    <xdr:ext cx="408214" cy="239485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xmlns="" id="{00000000-0008-0000-0200-0000D1000000}"/>
            </a:ext>
          </a:extLst>
        </xdr:cNvPr>
        <xdr:cNvSpPr txBox="1"/>
      </xdr:nvSpPr>
      <xdr:spPr>
        <a:xfrm rot="20157076">
          <a:off x="5784460" y="155448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285750</xdr:colOff>
      <xdr:row>6</xdr:row>
      <xdr:rowOff>105267</xdr:rowOff>
    </xdr:from>
    <xdr:to>
      <xdr:col>4</xdr:col>
      <xdr:colOff>1276350</xdr:colOff>
      <xdr:row>9</xdr:row>
      <xdr:rowOff>161256</xdr:rowOff>
    </xdr:to>
    <xdr:pic>
      <xdr:nvPicPr>
        <xdr:cNvPr id="210" name="Рисунок 209" descr="Evo_chester0005.jpg">
          <a:extLst>
            <a:ext uri="{FF2B5EF4-FFF2-40B4-BE49-F238E27FC236}">
              <a16:creationId xmlns:a16="http://schemas.microsoft.com/office/drawing/2014/main" xmlns="" id="{00000000-0008-0000-02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6200775" y="3915267"/>
          <a:ext cx="990600" cy="656064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11</xdr:row>
      <xdr:rowOff>28575</xdr:rowOff>
    </xdr:from>
    <xdr:to>
      <xdr:col>4</xdr:col>
      <xdr:colOff>1304925</xdr:colOff>
      <xdr:row>14</xdr:row>
      <xdr:rowOff>113631</xdr:rowOff>
    </xdr:to>
    <xdr:pic>
      <xdr:nvPicPr>
        <xdr:cNvPr id="211" name="Рисунок 210" descr="Evo_chester0005.jpg">
          <a:extLst>
            <a:ext uri="{FF2B5EF4-FFF2-40B4-BE49-F238E27FC236}">
              <a16:creationId xmlns:a16="http://schemas.microsoft.com/office/drawing/2014/main" xmlns="" id="{00000000-0008-0000-02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5181600" y="4371975"/>
          <a:ext cx="990600" cy="685131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15</xdr:row>
      <xdr:rowOff>361950</xdr:rowOff>
    </xdr:from>
    <xdr:to>
      <xdr:col>4</xdr:col>
      <xdr:colOff>1352550</xdr:colOff>
      <xdr:row>19</xdr:row>
      <xdr:rowOff>66006</xdr:rowOff>
    </xdr:to>
    <xdr:pic>
      <xdr:nvPicPr>
        <xdr:cNvPr id="212" name="Рисунок 211" descr="Evo_chester0005.jpg">
          <a:extLst>
            <a:ext uri="{FF2B5EF4-FFF2-40B4-BE49-F238E27FC236}">
              <a16:creationId xmlns:a16="http://schemas.microsoft.com/office/drawing/2014/main" xmlns="" id="{00000000-0008-0000-02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6229350" y="5972175"/>
          <a:ext cx="1038225" cy="685131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20</xdr:row>
      <xdr:rowOff>161925</xdr:rowOff>
    </xdr:from>
    <xdr:to>
      <xdr:col>4</xdr:col>
      <xdr:colOff>1543050</xdr:colOff>
      <xdr:row>20</xdr:row>
      <xdr:rowOff>847056</xdr:rowOff>
    </xdr:to>
    <xdr:pic>
      <xdr:nvPicPr>
        <xdr:cNvPr id="213" name="Рисунок 212" descr="Evo_chester0005.jpg">
          <a:extLst>
            <a:ext uri="{FF2B5EF4-FFF2-40B4-BE49-F238E27FC236}">
              <a16:creationId xmlns:a16="http://schemas.microsoft.com/office/drawing/2014/main" xmlns="" id="{00000000-0008-0000-02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5419725" y="6667500"/>
          <a:ext cx="1257300" cy="685131"/>
        </a:xfrm>
        <a:prstGeom prst="rect">
          <a:avLst/>
        </a:prstGeom>
      </xdr:spPr>
    </xdr:pic>
    <xdr:clientData/>
  </xdr:twoCellAnchor>
  <xdr:oneCellAnchor>
    <xdr:from>
      <xdr:col>4</xdr:col>
      <xdr:colOff>805057</xdr:colOff>
      <xdr:row>78</xdr:row>
      <xdr:rowOff>53525</xdr:rowOff>
    </xdr:from>
    <xdr:ext cx="445211" cy="239485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200-0000E6000000}"/>
            </a:ext>
          </a:extLst>
        </xdr:cNvPr>
        <xdr:cNvSpPr txBox="1"/>
      </xdr:nvSpPr>
      <xdr:spPr>
        <a:xfrm rot="21037013">
          <a:off x="5939032" y="2429465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489533</xdr:colOff>
      <xdr:row>96</xdr:row>
      <xdr:rowOff>133350</xdr:rowOff>
    </xdr:from>
    <xdr:to>
      <xdr:col>4</xdr:col>
      <xdr:colOff>1381125</xdr:colOff>
      <xdr:row>97</xdr:row>
      <xdr:rowOff>423863</xdr:rowOff>
    </xdr:to>
    <xdr:pic>
      <xdr:nvPicPr>
        <xdr:cNvPr id="235" name="Рисунок 234" descr="Evo_chester0014.jpg">
          <a:extLst>
            <a:ext uri="{FF2B5EF4-FFF2-40B4-BE49-F238E27FC236}">
              <a16:creationId xmlns:a16="http://schemas.microsoft.com/office/drawing/2014/main" xmlns="" id="{00000000-0008-0000-02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5623508" y="32061150"/>
          <a:ext cx="891592" cy="795338"/>
        </a:xfrm>
        <a:prstGeom prst="rect">
          <a:avLst/>
        </a:prstGeom>
      </xdr:spPr>
    </xdr:pic>
    <xdr:clientData/>
  </xdr:twoCellAnchor>
  <xdr:twoCellAnchor editAs="oneCell">
    <xdr:from>
      <xdr:col>4</xdr:col>
      <xdr:colOff>147636</xdr:colOff>
      <xdr:row>99</xdr:row>
      <xdr:rowOff>21332</xdr:rowOff>
    </xdr:from>
    <xdr:to>
      <xdr:col>4</xdr:col>
      <xdr:colOff>1747836</xdr:colOff>
      <xdr:row>102</xdr:row>
      <xdr:rowOff>100012</xdr:rowOff>
    </xdr:to>
    <xdr:pic>
      <xdr:nvPicPr>
        <xdr:cNvPr id="236" name="Рисунок 235" descr="Evo_chester0016.jpg">
          <a:extLst>
            <a:ext uri="{FF2B5EF4-FFF2-40B4-BE49-F238E27FC236}">
              <a16:creationId xmlns:a16="http://schemas.microsoft.com/office/drawing/2014/main" xmlns="" id="{00000000-0008-0000-02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6615" t="13966" r="7528" b="11549"/>
        <a:stretch>
          <a:fillRect/>
        </a:stretch>
      </xdr:blipFill>
      <xdr:spPr>
        <a:xfrm>
          <a:off x="5281611" y="33235007"/>
          <a:ext cx="1600200" cy="907355"/>
        </a:xfrm>
        <a:prstGeom prst="rect">
          <a:avLst/>
        </a:prstGeom>
      </xdr:spPr>
    </xdr:pic>
    <xdr:clientData/>
  </xdr:twoCellAnchor>
  <xdr:oneCellAnchor>
    <xdr:from>
      <xdr:col>4</xdr:col>
      <xdr:colOff>361948</xdr:colOff>
      <xdr:row>103</xdr:row>
      <xdr:rowOff>138114</xdr:rowOff>
    </xdr:from>
    <xdr:ext cx="445211" cy="239485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200-0000EE000000}"/>
            </a:ext>
          </a:extLst>
        </xdr:cNvPr>
        <xdr:cNvSpPr txBox="1"/>
      </xdr:nvSpPr>
      <xdr:spPr>
        <a:xfrm rot="20740724">
          <a:off x="5495923" y="3452336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319089</xdr:colOff>
      <xdr:row>108</xdr:row>
      <xdr:rowOff>109536</xdr:rowOff>
    </xdr:from>
    <xdr:ext cx="445211" cy="239485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xmlns="" id="{00000000-0008-0000-0200-0000F0000000}"/>
            </a:ext>
          </a:extLst>
        </xdr:cNvPr>
        <xdr:cNvSpPr txBox="1"/>
      </xdr:nvSpPr>
      <xdr:spPr>
        <a:xfrm rot="20690361">
          <a:off x="5453064" y="3587591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76199</xdr:colOff>
      <xdr:row>113</xdr:row>
      <xdr:rowOff>114918</xdr:rowOff>
    </xdr:from>
    <xdr:to>
      <xdr:col>4</xdr:col>
      <xdr:colOff>1771648</xdr:colOff>
      <xdr:row>116</xdr:row>
      <xdr:rowOff>217352</xdr:rowOff>
    </xdr:to>
    <xdr:pic>
      <xdr:nvPicPr>
        <xdr:cNvPr id="241" name="Рисунок 240" descr="Evo_chester0024.jpg">
          <a:extLst>
            <a:ext uri="{FF2B5EF4-FFF2-40B4-BE49-F238E27FC236}">
              <a16:creationId xmlns:a16="http://schemas.microsoft.com/office/drawing/2014/main" xmlns="" id="{00000000-0008-0000-02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4838" t="6611" r="5730" b="9020"/>
        <a:stretch>
          <a:fillRect/>
        </a:stretch>
      </xdr:blipFill>
      <xdr:spPr>
        <a:xfrm>
          <a:off x="5210174" y="37452918"/>
          <a:ext cx="1695449" cy="1045409"/>
        </a:xfrm>
        <a:prstGeom prst="rect">
          <a:avLst/>
        </a:prstGeom>
      </xdr:spPr>
    </xdr:pic>
    <xdr:clientData/>
  </xdr:twoCellAnchor>
  <xdr:twoCellAnchor editAs="oneCell">
    <xdr:from>
      <xdr:col>4</xdr:col>
      <xdr:colOff>52390</xdr:colOff>
      <xdr:row>129</xdr:row>
      <xdr:rowOff>123824</xdr:rowOff>
    </xdr:from>
    <xdr:to>
      <xdr:col>4</xdr:col>
      <xdr:colOff>1788244</xdr:colOff>
      <xdr:row>132</xdr:row>
      <xdr:rowOff>95250</xdr:rowOff>
    </xdr:to>
    <xdr:pic>
      <xdr:nvPicPr>
        <xdr:cNvPr id="242" name="Рисунок 241" descr="Evo_chester0019.jpg">
          <a:extLst>
            <a:ext uri="{FF2B5EF4-FFF2-40B4-BE49-F238E27FC236}">
              <a16:creationId xmlns:a16="http://schemas.microsoft.com/office/drawing/2014/main" xmlns="" id="{00000000-0008-0000-02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5027" t="14573" r="3559" b="11752"/>
        <a:stretch>
          <a:fillRect/>
        </a:stretch>
      </xdr:blipFill>
      <xdr:spPr>
        <a:xfrm>
          <a:off x="5186365" y="42491024"/>
          <a:ext cx="1735854" cy="914401"/>
        </a:xfrm>
        <a:prstGeom prst="rect">
          <a:avLst/>
        </a:prstGeom>
      </xdr:spPr>
    </xdr:pic>
    <xdr:clientData/>
  </xdr:twoCellAnchor>
  <xdr:twoCellAnchor>
    <xdr:from>
      <xdr:col>10</xdr:col>
      <xdr:colOff>876300</xdr:colOff>
      <xdr:row>0</xdr:row>
      <xdr:rowOff>704849</xdr:rowOff>
    </xdr:from>
    <xdr:to>
      <xdr:col>11</xdr:col>
      <xdr:colOff>294675</xdr:colOff>
      <xdr:row>0</xdr:row>
      <xdr:rowOff>1236541</xdr:rowOff>
    </xdr:to>
    <xdr:pic>
      <xdr:nvPicPr>
        <xdr:cNvPr id="256" name="Picture 3">
          <a:extLst>
            <a:ext uri="{FF2B5EF4-FFF2-40B4-BE49-F238E27FC236}">
              <a16:creationId xmlns:a16="http://schemas.microsoft.com/office/drawing/2014/main" xmlns="" id="{00000000-0008-0000-0200-00000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 cstate="print"/>
        <a:srcRect r="57260"/>
        <a:stretch>
          <a:fillRect/>
        </a:stretch>
      </xdr:blipFill>
      <xdr:spPr bwMode="auto">
        <a:xfrm>
          <a:off x="11715750" y="704849"/>
          <a:ext cx="532800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10</xdr:col>
      <xdr:colOff>114299</xdr:colOff>
      <xdr:row>0</xdr:row>
      <xdr:rowOff>704850</xdr:rowOff>
    </xdr:from>
    <xdr:to>
      <xdr:col>10</xdr:col>
      <xdr:colOff>654299</xdr:colOff>
      <xdr:row>0</xdr:row>
      <xdr:rowOff>1244850</xdr:rowOff>
    </xdr:to>
    <xdr:pic>
      <xdr:nvPicPr>
        <xdr:cNvPr id="257" name="Рисунок 256" descr="dub-chesterfield003_2.jpg">
          <a:extLst>
            <a:ext uri="{FF2B5EF4-FFF2-40B4-BE49-F238E27FC236}">
              <a16:creationId xmlns:a16="http://schemas.microsoft.com/office/drawing/2014/main" xmlns="" id="{00000000-0008-0000-02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0953749" y="704850"/>
          <a:ext cx="540000" cy="540000"/>
        </a:xfrm>
        <a:prstGeom prst="rect">
          <a:avLst/>
        </a:prstGeom>
      </xdr:spPr>
    </xdr:pic>
    <xdr:clientData/>
  </xdr:twoCellAnchor>
  <xdr:twoCellAnchor>
    <xdr:from>
      <xdr:col>12</xdr:col>
      <xdr:colOff>219074</xdr:colOff>
      <xdr:row>0</xdr:row>
      <xdr:rowOff>704850</xdr:rowOff>
    </xdr:from>
    <xdr:to>
      <xdr:col>12</xdr:col>
      <xdr:colOff>759074</xdr:colOff>
      <xdr:row>0</xdr:row>
      <xdr:rowOff>1244850</xdr:rowOff>
    </xdr:to>
    <xdr:pic>
      <xdr:nvPicPr>
        <xdr:cNvPr id="258" name="Рисунок 257" descr="Антрацит.jpg">
          <a:extLst>
            <a:ext uri="{FF2B5EF4-FFF2-40B4-BE49-F238E27FC236}">
              <a16:creationId xmlns:a16="http://schemas.microsoft.com/office/drawing/2014/main" xmlns="" id="{00000000-0008-0000-0200-00000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3287374" y="704850"/>
          <a:ext cx="540000" cy="540000"/>
        </a:xfrm>
        <a:prstGeom prst="rect">
          <a:avLst/>
        </a:prstGeom>
      </xdr:spPr>
    </xdr:pic>
    <xdr:clientData/>
  </xdr:twoCellAnchor>
  <xdr:twoCellAnchor>
    <xdr:from>
      <xdr:col>9</xdr:col>
      <xdr:colOff>1390650</xdr:colOff>
      <xdr:row>0</xdr:row>
      <xdr:rowOff>1239715</xdr:rowOff>
    </xdr:from>
    <xdr:to>
      <xdr:col>10</xdr:col>
      <xdr:colOff>866775</xdr:colOff>
      <xdr:row>2</xdr:row>
      <xdr:rowOff>38100</xdr:rowOff>
    </xdr:to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xmlns="" id="{00000000-0008-0000-0200-000003010000}"/>
            </a:ext>
          </a:extLst>
        </xdr:cNvPr>
        <xdr:cNvSpPr txBox="1"/>
      </xdr:nvSpPr>
      <xdr:spPr>
        <a:xfrm>
          <a:off x="10782300" y="1239715"/>
          <a:ext cx="923925" cy="617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10</xdr:col>
      <xdr:colOff>876300</xdr:colOff>
      <xdr:row>0</xdr:row>
      <xdr:rowOff>1285142</xdr:rowOff>
    </xdr:from>
    <xdr:to>
      <xdr:col>11</xdr:col>
      <xdr:colOff>295275</xdr:colOff>
      <xdr:row>1</xdr:row>
      <xdr:rowOff>342900</xdr:rowOff>
    </xdr:to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xmlns="" id="{00000000-0008-0000-0200-000004010000}"/>
            </a:ext>
          </a:extLst>
        </xdr:cNvPr>
        <xdr:cNvSpPr txBox="1"/>
      </xdr:nvSpPr>
      <xdr:spPr>
        <a:xfrm>
          <a:off x="11715750" y="1285142"/>
          <a:ext cx="533400" cy="448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0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12</xdr:col>
      <xdr:colOff>142875</xdr:colOff>
      <xdr:row>0</xdr:row>
      <xdr:rowOff>1258766</xdr:rowOff>
    </xdr:from>
    <xdr:to>
      <xdr:col>12</xdr:col>
      <xdr:colOff>885825</xdr:colOff>
      <xdr:row>1</xdr:row>
      <xdr:rowOff>371476</xdr:rowOff>
    </xdr:to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xmlns="" id="{00000000-0008-0000-0200-000005010000}"/>
            </a:ext>
          </a:extLst>
        </xdr:cNvPr>
        <xdr:cNvSpPr txBox="1"/>
      </xdr:nvSpPr>
      <xdr:spPr>
        <a:xfrm>
          <a:off x="13211175" y="1258766"/>
          <a:ext cx="742950" cy="50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0"/>
            <a:t>ANT)</a:t>
          </a:r>
          <a:endParaRPr lang="ru-RU" sz="1100" b="0"/>
        </a:p>
      </xdr:txBody>
    </xdr:sp>
    <xdr:clientData/>
  </xdr:twoCellAnchor>
  <xdr:twoCellAnchor>
    <xdr:from>
      <xdr:col>16</xdr:col>
      <xdr:colOff>190500</xdr:colOff>
      <xdr:row>0</xdr:row>
      <xdr:rowOff>733058</xdr:rowOff>
    </xdr:from>
    <xdr:to>
      <xdr:col>17</xdr:col>
      <xdr:colOff>48900</xdr:colOff>
      <xdr:row>0</xdr:row>
      <xdr:rowOff>1183033</xdr:rowOff>
    </xdr:to>
    <xdr:pic>
      <xdr:nvPicPr>
        <xdr:cNvPr id="262" name="Рисунок 261" descr="цвет антрацит">
          <a:extLst>
            <a:ext uri="{FF2B5EF4-FFF2-40B4-BE49-F238E27FC236}">
              <a16:creationId xmlns:a16="http://schemas.microsoft.com/office/drawing/2014/main" xmlns="" id="{00000000-0008-0000-02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73550" y="733058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125099</xdr:colOff>
      <xdr:row>0</xdr:row>
      <xdr:rowOff>733424</xdr:rowOff>
    </xdr:from>
    <xdr:to>
      <xdr:col>15</xdr:col>
      <xdr:colOff>575099</xdr:colOff>
      <xdr:row>0</xdr:row>
      <xdr:rowOff>1183399</xdr:rowOff>
    </xdr:to>
    <xdr:pic>
      <xdr:nvPicPr>
        <xdr:cNvPr id="263" name="Picture 3">
          <a:extLst>
            <a:ext uri="{FF2B5EF4-FFF2-40B4-BE49-F238E27FC236}">
              <a16:creationId xmlns:a16="http://schemas.microsoft.com/office/drawing/2014/main" xmlns="" id="{00000000-0008-0000-0200-00000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 cstate="print"/>
        <a:srcRect r="57260"/>
        <a:stretch>
          <a:fillRect/>
        </a:stretch>
      </xdr:blipFill>
      <xdr:spPr bwMode="auto">
        <a:xfrm flipH="1">
          <a:off x="16298549" y="733424"/>
          <a:ext cx="450000" cy="449975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15</xdr:col>
      <xdr:colOff>142521</xdr:colOff>
      <xdr:row>0</xdr:row>
      <xdr:rowOff>1171576</xdr:rowOff>
    </xdr:from>
    <xdr:to>
      <xdr:col>15</xdr:col>
      <xdr:colOff>590550</xdr:colOff>
      <xdr:row>1</xdr:row>
      <xdr:rowOff>256178</xdr:rowOff>
    </xdr:to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xmlns="" id="{00000000-0008-0000-0200-000008010000}"/>
            </a:ext>
          </a:extLst>
        </xdr:cNvPr>
        <xdr:cNvSpPr txBox="1"/>
      </xdr:nvSpPr>
      <xdr:spPr>
        <a:xfrm>
          <a:off x="16315971" y="1171576"/>
          <a:ext cx="448029" cy="4752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Белый</a:t>
          </a:r>
        </a:p>
        <a:p>
          <a:pPr algn="ctr"/>
          <a:r>
            <a:rPr lang="en-US" sz="1100" b="1"/>
            <a:t>WHT</a:t>
          </a:r>
          <a:endParaRPr lang="ru-RU" sz="1100" b="1"/>
        </a:p>
      </xdr:txBody>
    </xdr:sp>
    <xdr:clientData/>
  </xdr:twoCellAnchor>
  <xdr:twoCellAnchor>
    <xdr:from>
      <xdr:col>16</xdr:col>
      <xdr:colOff>66675</xdr:colOff>
      <xdr:row>0</xdr:row>
      <xdr:rowOff>1152526</xdr:rowOff>
    </xdr:from>
    <xdr:to>
      <xdr:col>17</xdr:col>
      <xdr:colOff>202344</xdr:colOff>
      <xdr:row>1</xdr:row>
      <xdr:rowOff>217712</xdr:rowOff>
    </xdr:to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xmlns="" id="{00000000-0008-0000-0200-000009010000}"/>
            </a:ext>
          </a:extLst>
        </xdr:cNvPr>
        <xdr:cNvSpPr txBox="1"/>
      </xdr:nvSpPr>
      <xdr:spPr>
        <a:xfrm>
          <a:off x="16849725" y="1152526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15</xdr:col>
      <xdr:colOff>0</xdr:colOff>
      <xdr:row>1</xdr:row>
      <xdr:rowOff>161925</xdr:rowOff>
    </xdr:from>
    <xdr:ext cx="2195729" cy="280205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xmlns="" id="{00000000-0008-0000-0200-00000F010000}"/>
            </a:ext>
          </a:extLst>
        </xdr:cNvPr>
        <xdr:cNvSpPr txBox="1"/>
      </xdr:nvSpPr>
      <xdr:spPr>
        <a:xfrm>
          <a:off x="16173450" y="1552575"/>
          <a:ext cx="21957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опор и заглушек к-канала</a:t>
          </a:r>
          <a:endParaRPr lang="ru-RU" sz="1200"/>
        </a:p>
      </xdr:txBody>
    </xdr:sp>
    <xdr:clientData/>
  </xdr:oneCellAnchor>
  <xdr:twoCellAnchor editAs="oneCell">
    <xdr:from>
      <xdr:col>16</xdr:col>
      <xdr:colOff>1495423</xdr:colOff>
      <xdr:row>0</xdr:row>
      <xdr:rowOff>66674</xdr:rowOff>
    </xdr:from>
    <xdr:to>
      <xdr:col>17</xdr:col>
      <xdr:colOff>4498</xdr:colOff>
      <xdr:row>0</xdr:row>
      <xdr:rowOff>642674</xdr:rowOff>
    </xdr:to>
    <xdr:pic>
      <xdr:nvPicPr>
        <xdr:cNvPr id="273" name="Рисунок 272" descr="Кабинеты бизнес-класса - Edvard. Интернет-магазин офисной мебели &amp;quot;Президент&amp;quot;">
          <a:extLst>
            <a:ext uri="{FF2B5EF4-FFF2-40B4-BE49-F238E27FC236}">
              <a16:creationId xmlns:a16="http://schemas.microsoft.com/office/drawing/2014/main" xmlns="" id="{00000000-0008-0000-02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81398" y="22145624"/>
          <a:ext cx="576000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123825</xdr:colOff>
      <xdr:row>0</xdr:row>
      <xdr:rowOff>704850</xdr:rowOff>
    </xdr:from>
    <xdr:to>
      <xdr:col>9</xdr:col>
      <xdr:colOff>663825</xdr:colOff>
      <xdr:row>0</xdr:row>
      <xdr:rowOff>1244850</xdr:rowOff>
    </xdr:to>
    <xdr:pic>
      <xdr:nvPicPr>
        <xdr:cNvPr id="276" name="Picture 2" descr="https://www.fabrika-moder.ru/upload/iblock/407/407226f237ef920db422a2f0af53bd17.jpg">
          <a:extLst>
            <a:ext uri="{FF2B5EF4-FFF2-40B4-BE49-F238E27FC236}">
              <a16:creationId xmlns:a16="http://schemas.microsoft.com/office/drawing/2014/main" xmlns="" id="{00000000-0008-0000-0200-00001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9515475" y="704850"/>
          <a:ext cx="540000" cy="540000"/>
        </a:xfrm>
        <a:prstGeom prst="rect">
          <a:avLst/>
        </a:prstGeom>
        <a:noFill/>
      </xdr:spPr>
    </xdr:pic>
    <xdr:clientData/>
  </xdr:twoCellAnchor>
  <xdr:oneCellAnchor>
    <xdr:from>
      <xdr:col>9</xdr:col>
      <xdr:colOff>57150</xdr:colOff>
      <xdr:row>0</xdr:row>
      <xdr:rowOff>1247775</xdr:rowOff>
    </xdr:from>
    <xdr:ext cx="660887" cy="436786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xmlns="" id="{00000000-0008-0000-0200-000015010000}"/>
            </a:ext>
          </a:extLst>
        </xdr:cNvPr>
        <xdr:cNvSpPr txBox="1"/>
      </xdr:nvSpPr>
      <xdr:spPr>
        <a:xfrm>
          <a:off x="9448800" y="1247775"/>
          <a:ext cx="6608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131</a:t>
          </a:r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twoCellAnchor editAs="oneCell">
    <xdr:from>
      <xdr:col>17</xdr:col>
      <xdr:colOff>238125</xdr:colOff>
      <xdr:row>0</xdr:row>
      <xdr:rowOff>733425</xdr:rowOff>
    </xdr:from>
    <xdr:to>
      <xdr:col>18</xdr:col>
      <xdr:colOff>78525</xdr:colOff>
      <xdr:row>0</xdr:row>
      <xdr:rowOff>1183425</xdr:rowOff>
    </xdr:to>
    <xdr:pic>
      <xdr:nvPicPr>
        <xdr:cNvPr id="278" name="Рисунок 277" descr="цвет серый">
          <a:extLst>
            <a:ext uri="{FF2B5EF4-FFF2-40B4-BE49-F238E27FC236}">
              <a16:creationId xmlns:a16="http://schemas.microsoft.com/office/drawing/2014/main" xmlns="" id="{00000000-0008-0000-02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630775" y="733425"/>
          <a:ext cx="450000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17</xdr:col>
      <xdr:colOff>171450</xdr:colOff>
      <xdr:row>0</xdr:row>
      <xdr:rowOff>1190625</xdr:rowOff>
    </xdr:from>
    <xdr:ext cx="574388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xmlns="" id="{00000000-0008-0000-0200-000017010000}"/>
            </a:ext>
          </a:extLst>
        </xdr:cNvPr>
        <xdr:cNvSpPr txBox="1"/>
      </xdr:nvSpPr>
      <xdr:spPr>
        <a:xfrm>
          <a:off x="17564100" y="1190625"/>
          <a:ext cx="5743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C</a:t>
          </a:r>
          <a:r>
            <a:rPr lang="ru-RU" sz="1100"/>
            <a:t>ерый</a:t>
          </a:r>
        </a:p>
      </xdr:txBody>
    </xdr:sp>
    <xdr:clientData/>
  </xdr:oneCellAnchor>
  <xdr:twoCellAnchor editAs="oneCell">
    <xdr:from>
      <xdr:col>11</xdr:col>
      <xdr:colOff>561975</xdr:colOff>
      <xdr:row>0</xdr:row>
      <xdr:rowOff>714375</xdr:rowOff>
    </xdr:from>
    <xdr:to>
      <xdr:col>11</xdr:col>
      <xdr:colOff>1101975</xdr:colOff>
      <xdr:row>0</xdr:row>
      <xdr:rowOff>1254375</xdr:rowOff>
    </xdr:to>
    <xdr:pic>
      <xdr:nvPicPr>
        <xdr:cNvPr id="280" name="Рисунок 279" descr="серый">
          <a:extLst>
            <a:ext uri="{FF2B5EF4-FFF2-40B4-BE49-F238E27FC236}">
              <a16:creationId xmlns:a16="http://schemas.microsoft.com/office/drawing/2014/main" xmlns="" id="{00000000-0008-0000-0200-00001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515850" y="714375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552450</xdr:colOff>
      <xdr:row>0</xdr:row>
      <xdr:rowOff>1257300</xdr:rowOff>
    </xdr:from>
    <xdr:ext cx="574388" cy="436786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xmlns="" id="{00000000-0008-0000-0200-000019010000}"/>
            </a:ext>
          </a:extLst>
        </xdr:cNvPr>
        <xdr:cNvSpPr txBox="1"/>
      </xdr:nvSpPr>
      <xdr:spPr>
        <a:xfrm>
          <a:off x="12506325" y="1257300"/>
          <a:ext cx="57438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</a:p>
        <a:p>
          <a:pPr algn="ctr"/>
          <a:r>
            <a:rPr lang="ru-RU" sz="1100"/>
            <a:t>(</a:t>
          </a:r>
          <a:r>
            <a:rPr lang="en-US" sz="1100"/>
            <a:t>R2)</a:t>
          </a:r>
          <a:endParaRPr lang="ru-RU" sz="1100"/>
        </a:p>
      </xdr:txBody>
    </xdr:sp>
    <xdr:clientData/>
  </xdr:oneCellAnchor>
  <xdr:oneCellAnchor>
    <xdr:from>
      <xdr:col>9</xdr:col>
      <xdr:colOff>1333500</xdr:colOff>
      <xdr:row>0</xdr:row>
      <xdr:rowOff>342900</xdr:rowOff>
    </xdr:from>
    <xdr:ext cx="1657890" cy="280205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00000000-0008-0000-0200-0000E7000000}"/>
            </a:ext>
          </a:extLst>
        </xdr:cNvPr>
        <xdr:cNvSpPr txBox="1"/>
      </xdr:nvSpPr>
      <xdr:spPr>
        <a:xfrm>
          <a:off x="10829925" y="342900"/>
          <a:ext cx="16578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цвета ЛДСП под заказ </a:t>
          </a:r>
          <a:endParaRPr lang="ru-RU" sz="1200"/>
        </a:p>
      </xdr:txBody>
    </xdr:sp>
    <xdr:clientData/>
  </xdr:oneCellAnchor>
  <xdr:oneCellAnchor>
    <xdr:from>
      <xdr:col>4</xdr:col>
      <xdr:colOff>1326696</xdr:colOff>
      <xdr:row>25</xdr:row>
      <xdr:rowOff>319768</xdr:rowOff>
    </xdr:from>
    <xdr:ext cx="408214" cy="239485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xmlns="" id="{00000000-0008-0000-0200-0000FF000000}"/>
            </a:ext>
          </a:extLst>
        </xdr:cNvPr>
        <xdr:cNvSpPr txBox="1"/>
      </xdr:nvSpPr>
      <xdr:spPr>
        <a:xfrm rot="20936399">
          <a:off x="6191250" y="88582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1347107</xdr:colOff>
      <xdr:row>31</xdr:row>
      <xdr:rowOff>258537</xdr:rowOff>
    </xdr:from>
    <xdr:ext cx="408214" cy="239485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xmlns="" id="{00000000-0008-0000-0200-00000A010000}"/>
            </a:ext>
          </a:extLst>
        </xdr:cNvPr>
        <xdr:cNvSpPr txBox="1"/>
      </xdr:nvSpPr>
      <xdr:spPr>
        <a:xfrm rot="20936399">
          <a:off x="6211661" y="994001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1352549</xdr:colOff>
      <xdr:row>66</xdr:row>
      <xdr:rowOff>38099</xdr:rowOff>
    </xdr:from>
    <xdr:ext cx="408214" cy="239485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xmlns="" id="{00000000-0008-0000-0200-00000B010000}"/>
            </a:ext>
          </a:extLst>
        </xdr:cNvPr>
        <xdr:cNvSpPr txBox="1"/>
      </xdr:nvSpPr>
      <xdr:spPr>
        <a:xfrm rot="20157076">
          <a:off x="6219824" y="1874519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1371601</xdr:colOff>
      <xdr:row>68</xdr:row>
      <xdr:rowOff>380999</xdr:rowOff>
    </xdr:from>
    <xdr:ext cx="408214" cy="239485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xmlns="" id="{00000000-0008-0000-0200-00000C010000}"/>
            </a:ext>
          </a:extLst>
        </xdr:cNvPr>
        <xdr:cNvSpPr txBox="1"/>
      </xdr:nvSpPr>
      <xdr:spPr>
        <a:xfrm rot="20157076">
          <a:off x="6238876" y="1985009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762000</xdr:colOff>
      <xdr:row>0</xdr:row>
      <xdr:rowOff>1247388</xdr:rowOff>
    </xdr:from>
    <xdr:ext cx="636136" cy="609013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xmlns="" id="{00000000-0008-0000-0200-00000D010000}"/>
            </a:ext>
          </a:extLst>
        </xdr:cNvPr>
        <xdr:cNvSpPr txBox="1"/>
      </xdr:nvSpPr>
      <xdr:spPr>
        <a:xfrm>
          <a:off x="10391775" y="1247388"/>
          <a:ext cx="63613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 </a:t>
          </a:r>
        </a:p>
        <a:p>
          <a:pPr algn="ctr"/>
          <a:r>
            <a:rPr lang="ru-RU" sz="1100"/>
            <a:t>Камень</a:t>
          </a:r>
        </a:p>
        <a:p>
          <a:pPr algn="ctr"/>
          <a:r>
            <a:rPr lang="ru-RU" sz="1100"/>
            <a:t>(</a:t>
          </a:r>
          <a:r>
            <a:rPr lang="en-US" sz="1100" b="0"/>
            <a:t>U727</a:t>
          </a:r>
          <a:r>
            <a:rPr lang="en-US" sz="1100"/>
            <a:t>)  </a:t>
          </a:r>
          <a:endParaRPr lang="ru-RU" sz="1100"/>
        </a:p>
      </xdr:txBody>
    </xdr:sp>
    <xdr:clientData/>
  </xdr:oneCellAnchor>
  <xdr:twoCellAnchor editAs="oneCell">
    <xdr:from>
      <xdr:col>9</xdr:col>
      <xdr:colOff>808378</xdr:colOff>
      <xdr:row>0</xdr:row>
      <xdr:rowOff>695325</xdr:rowOff>
    </xdr:from>
    <xdr:to>
      <xdr:col>9</xdr:col>
      <xdr:colOff>1384378</xdr:colOff>
      <xdr:row>0</xdr:row>
      <xdr:rowOff>1271325</xdr:rowOff>
    </xdr:to>
    <xdr:pic>
      <xdr:nvPicPr>
        <xdr:cNvPr id="270" name="Picture 3">
          <a:extLst>
            <a:ext uri="{FF2B5EF4-FFF2-40B4-BE49-F238E27FC236}">
              <a16:creationId xmlns:a16="http://schemas.microsoft.com/office/drawing/2014/main" xmlns="" id="{00000000-0008-0000-0200-00000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0" cstate="print"/>
        <a:srcRect l="51937" t="53804" r="42125" b="35189"/>
        <a:stretch>
          <a:fillRect/>
        </a:stretch>
      </xdr:blipFill>
      <xdr:spPr bwMode="auto">
        <a:xfrm>
          <a:off x="10438153" y="695325"/>
          <a:ext cx="576000" cy="576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95250</xdr:colOff>
      <xdr:row>154</xdr:row>
      <xdr:rowOff>38100</xdr:rowOff>
    </xdr:from>
    <xdr:to>
      <xdr:col>4</xdr:col>
      <xdr:colOff>1733550</xdr:colOff>
      <xdr:row>155</xdr:row>
      <xdr:rowOff>362202</xdr:rowOff>
    </xdr:to>
    <xdr:pic>
      <xdr:nvPicPr>
        <xdr:cNvPr id="272" name="Рисунок 271" descr="Evo_chester0026.jpg">
          <a:extLst>
            <a:ext uri="{FF2B5EF4-FFF2-40B4-BE49-F238E27FC236}">
              <a16:creationId xmlns:a16="http://schemas.microsoft.com/office/drawing/2014/main" xmlns="" id="{00000000-0008-0000-02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l="3370" t="7303" r="4098"/>
        <a:stretch>
          <a:fillRect/>
        </a:stretch>
      </xdr:blipFill>
      <xdr:spPr>
        <a:xfrm>
          <a:off x="4962525" y="54606825"/>
          <a:ext cx="1638300" cy="743202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156</xdr:row>
      <xdr:rowOff>400050</xdr:rowOff>
    </xdr:from>
    <xdr:to>
      <xdr:col>4</xdr:col>
      <xdr:colOff>1733550</xdr:colOff>
      <xdr:row>158</xdr:row>
      <xdr:rowOff>324102</xdr:rowOff>
    </xdr:to>
    <xdr:pic>
      <xdr:nvPicPr>
        <xdr:cNvPr id="282" name="Рисунок 281" descr="Evo_chester0026.jpg">
          <a:extLst>
            <a:ext uri="{FF2B5EF4-FFF2-40B4-BE49-F238E27FC236}">
              <a16:creationId xmlns:a16="http://schemas.microsoft.com/office/drawing/2014/main" xmlns="" id="{00000000-0008-0000-02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l="3370" t="7303" r="4098"/>
        <a:stretch>
          <a:fillRect/>
        </a:stretch>
      </xdr:blipFill>
      <xdr:spPr>
        <a:xfrm>
          <a:off x="4962525" y="55806975"/>
          <a:ext cx="1638300" cy="743202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160</xdr:row>
      <xdr:rowOff>66675</xdr:rowOff>
    </xdr:from>
    <xdr:to>
      <xdr:col>4</xdr:col>
      <xdr:colOff>1762125</xdr:colOff>
      <xdr:row>161</xdr:row>
      <xdr:rowOff>390777</xdr:rowOff>
    </xdr:to>
    <xdr:pic>
      <xdr:nvPicPr>
        <xdr:cNvPr id="283" name="Рисунок 282" descr="Evo_chester0026.jpg">
          <a:extLst>
            <a:ext uri="{FF2B5EF4-FFF2-40B4-BE49-F238E27FC236}">
              <a16:creationId xmlns:a16="http://schemas.microsoft.com/office/drawing/2014/main" xmlns="" id="{00000000-0008-0000-02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l="3370" t="7303" r="4098"/>
        <a:stretch>
          <a:fillRect/>
        </a:stretch>
      </xdr:blipFill>
      <xdr:spPr>
        <a:xfrm>
          <a:off x="4991100" y="57121425"/>
          <a:ext cx="1638300" cy="743202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163</xdr:row>
      <xdr:rowOff>38101</xdr:rowOff>
    </xdr:from>
    <xdr:to>
      <xdr:col>4</xdr:col>
      <xdr:colOff>1760200</xdr:colOff>
      <xdr:row>164</xdr:row>
      <xdr:rowOff>314326</xdr:rowOff>
    </xdr:to>
    <xdr:pic>
      <xdr:nvPicPr>
        <xdr:cNvPr id="284" name="Рисунок 283" descr="Evo_chester0028.jpg">
          <a:extLst>
            <a:ext uri="{FF2B5EF4-FFF2-40B4-BE49-F238E27FC236}">
              <a16:creationId xmlns:a16="http://schemas.microsoft.com/office/drawing/2014/main" xmlns="" id="{00000000-0008-0000-02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4953000" y="58283476"/>
          <a:ext cx="1674475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166</xdr:row>
      <xdr:rowOff>0</xdr:rowOff>
    </xdr:from>
    <xdr:to>
      <xdr:col>4</xdr:col>
      <xdr:colOff>1741150</xdr:colOff>
      <xdr:row>167</xdr:row>
      <xdr:rowOff>304801</xdr:rowOff>
    </xdr:to>
    <xdr:pic>
      <xdr:nvPicPr>
        <xdr:cNvPr id="285" name="Рисунок 284" descr="Evo_chester0028.jpg">
          <a:extLst>
            <a:ext uri="{FF2B5EF4-FFF2-40B4-BE49-F238E27FC236}">
              <a16:creationId xmlns:a16="http://schemas.microsoft.com/office/drawing/2014/main" xmlns="" id="{00000000-0008-0000-02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4933950" y="59302650"/>
          <a:ext cx="1674475" cy="657226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168</xdr:row>
      <xdr:rowOff>342900</xdr:rowOff>
    </xdr:from>
    <xdr:to>
      <xdr:col>4</xdr:col>
      <xdr:colOff>1760200</xdr:colOff>
      <xdr:row>170</xdr:row>
      <xdr:rowOff>295276</xdr:rowOff>
    </xdr:to>
    <xdr:pic>
      <xdr:nvPicPr>
        <xdr:cNvPr id="286" name="Рисунок 285" descr="Evo_chester0028.jpg">
          <a:extLst>
            <a:ext uri="{FF2B5EF4-FFF2-40B4-BE49-F238E27FC236}">
              <a16:creationId xmlns:a16="http://schemas.microsoft.com/office/drawing/2014/main" xmlns="" id="{00000000-0008-0000-02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4953000" y="60350400"/>
          <a:ext cx="1674475" cy="657226"/>
        </a:xfrm>
        <a:prstGeom prst="rect">
          <a:avLst/>
        </a:prstGeom>
      </xdr:spPr>
    </xdr:pic>
    <xdr:clientData/>
  </xdr:twoCellAnchor>
  <xdr:twoCellAnchor>
    <xdr:from>
      <xdr:col>12</xdr:col>
      <xdr:colOff>904875</xdr:colOff>
      <xdr:row>0</xdr:row>
      <xdr:rowOff>1247775</xdr:rowOff>
    </xdr:from>
    <xdr:to>
      <xdr:col>13</xdr:col>
      <xdr:colOff>85725</xdr:colOff>
      <xdr:row>2</xdr:row>
      <xdr:rowOff>66675</xdr:rowOff>
    </xdr:to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xmlns="" id="{00000000-0008-0000-0200-0000F9000000}"/>
            </a:ext>
          </a:extLst>
        </xdr:cNvPr>
        <xdr:cNvSpPr txBox="1"/>
      </xdr:nvSpPr>
      <xdr:spPr>
        <a:xfrm>
          <a:off x="14297025" y="1247775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Венге</a:t>
          </a:r>
        </a:p>
        <a:p>
          <a:pPr algn="ctr"/>
          <a:r>
            <a:rPr lang="ru-RU" sz="1100" b="0"/>
            <a:t>ЦАВО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U2108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12</xdr:col>
      <xdr:colOff>1000125</xdr:colOff>
      <xdr:row>0</xdr:row>
      <xdr:rowOff>695325</xdr:rowOff>
    </xdr:from>
    <xdr:to>
      <xdr:col>12</xdr:col>
      <xdr:colOff>1540125</xdr:colOff>
      <xdr:row>0</xdr:row>
      <xdr:rowOff>1235325</xdr:rowOff>
    </xdr:to>
    <xdr:pic>
      <xdr:nvPicPr>
        <xdr:cNvPr id="250" name="Picture 6" descr="https://directoria-moder.ru/upload/iblock/f92/f92f33ae064e3f90c6bb07cf3786954d.jpg">
          <a:extLst>
            <a:ext uri="{FF2B5EF4-FFF2-40B4-BE49-F238E27FC236}">
              <a16:creationId xmlns:a16="http://schemas.microsoft.com/office/drawing/2014/main" xmlns="" id="{00000000-0008-0000-0200-0000F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3" cstate="print">
          <a:lum bright="10000"/>
        </a:blip>
        <a:srcRect t="48200" r="86600" b="39800"/>
        <a:stretch>
          <a:fillRect/>
        </a:stretch>
      </xdr:blipFill>
      <xdr:spPr bwMode="auto">
        <a:xfrm>
          <a:off x="14392275" y="695325"/>
          <a:ext cx="540000" cy="54000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38100</xdr:colOff>
      <xdr:row>0</xdr:row>
      <xdr:rowOff>1238250</xdr:rowOff>
    </xdr:from>
    <xdr:to>
      <xdr:col>14</xdr:col>
      <xdr:colOff>171450</xdr:colOff>
      <xdr:row>2</xdr:row>
      <xdr:rowOff>57150</xdr:rowOff>
    </xdr:to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xmlns="" id="{00000000-0008-0000-0200-0000FB000000}"/>
            </a:ext>
          </a:extLst>
        </xdr:cNvPr>
        <xdr:cNvSpPr txBox="1"/>
      </xdr:nvSpPr>
      <xdr:spPr>
        <a:xfrm>
          <a:off x="14992350" y="1238250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Бетон</a:t>
          </a:r>
          <a:endParaRPr lang="ru-RU" sz="1100" b="0"/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F186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13</xdr:col>
      <xdr:colOff>152400</xdr:colOff>
      <xdr:row>0</xdr:row>
      <xdr:rowOff>704850</xdr:rowOff>
    </xdr:from>
    <xdr:to>
      <xdr:col>14</xdr:col>
      <xdr:colOff>82800</xdr:colOff>
      <xdr:row>0</xdr:row>
      <xdr:rowOff>1244850</xdr:rowOff>
    </xdr:to>
    <xdr:pic>
      <xdr:nvPicPr>
        <xdr:cNvPr id="252" name="Рисунок 251" descr="Бетон.jpg">
          <a:extLst>
            <a:ext uri="{FF2B5EF4-FFF2-40B4-BE49-F238E27FC236}">
              <a16:creationId xmlns:a16="http://schemas.microsoft.com/office/drawing/2014/main" xmlns="" id="{00000000-0008-0000-0200-0000F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/>
        <a:srcRect r="26000"/>
        <a:stretch>
          <a:fillRect/>
        </a:stretch>
      </xdr:blipFill>
      <xdr:spPr>
        <a:xfrm>
          <a:off x="15106650" y="7048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135</xdr:row>
      <xdr:rowOff>295275</xdr:rowOff>
    </xdr:from>
    <xdr:to>
      <xdr:col>4</xdr:col>
      <xdr:colOff>1773789</xdr:colOff>
      <xdr:row>137</xdr:row>
      <xdr:rowOff>347828</xdr:rowOff>
    </xdr:to>
    <xdr:pic>
      <xdr:nvPicPr>
        <xdr:cNvPr id="253" name="Рисунок 252" descr="1dbc39b6-ecf6-401d-8c8c-5f8fdbcfa29a.jfif">
          <a:extLst>
            <a:ext uri="{FF2B5EF4-FFF2-40B4-BE49-F238E27FC236}">
              <a16:creationId xmlns:a16="http://schemas.microsoft.com/office/drawing/2014/main" xmlns="" id="{00000000-0008-0000-02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4914900" y="47101125"/>
          <a:ext cx="1726164" cy="757403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138</xdr:row>
      <xdr:rowOff>390525</xdr:rowOff>
    </xdr:from>
    <xdr:to>
      <xdr:col>4</xdr:col>
      <xdr:colOff>1764264</xdr:colOff>
      <xdr:row>140</xdr:row>
      <xdr:rowOff>309728</xdr:rowOff>
    </xdr:to>
    <xdr:pic>
      <xdr:nvPicPr>
        <xdr:cNvPr id="254" name="Рисунок 253" descr="1dbc39b6-ecf6-401d-8c8c-5f8fdbcfa29a.jfif">
          <a:extLst>
            <a:ext uri="{FF2B5EF4-FFF2-40B4-BE49-F238E27FC236}">
              <a16:creationId xmlns:a16="http://schemas.microsoft.com/office/drawing/2014/main" xmlns="" id="{00000000-0008-0000-02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4905375" y="48253650"/>
          <a:ext cx="1726164" cy="757403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141</xdr:row>
      <xdr:rowOff>390525</xdr:rowOff>
    </xdr:from>
    <xdr:to>
      <xdr:col>4</xdr:col>
      <xdr:colOff>1783314</xdr:colOff>
      <xdr:row>143</xdr:row>
      <xdr:rowOff>309728</xdr:rowOff>
    </xdr:to>
    <xdr:pic>
      <xdr:nvPicPr>
        <xdr:cNvPr id="274" name="Рисунок 273" descr="1dbc39b6-ecf6-401d-8c8c-5f8fdbcfa29a.jfif">
          <a:extLst>
            <a:ext uri="{FF2B5EF4-FFF2-40B4-BE49-F238E27FC236}">
              <a16:creationId xmlns:a16="http://schemas.microsoft.com/office/drawing/2014/main" xmlns="" id="{00000000-0008-0000-02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4924425" y="49510950"/>
          <a:ext cx="1726164" cy="757403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145</xdr:row>
      <xdr:rowOff>28575</xdr:rowOff>
    </xdr:from>
    <xdr:to>
      <xdr:col>4</xdr:col>
      <xdr:colOff>1777226</xdr:colOff>
      <xdr:row>146</xdr:row>
      <xdr:rowOff>238125</xdr:rowOff>
    </xdr:to>
    <xdr:pic>
      <xdr:nvPicPr>
        <xdr:cNvPr id="275" name="Рисунок 274" descr="038f6793-18d8-470e-8417-166dd099da8d.jfif">
          <a:extLst>
            <a:ext uri="{FF2B5EF4-FFF2-40B4-BE49-F238E27FC236}">
              <a16:creationId xmlns:a16="http://schemas.microsoft.com/office/drawing/2014/main" xmlns="" id="{00000000-0008-0000-02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4933950" y="50825400"/>
          <a:ext cx="1710551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148</xdr:row>
      <xdr:rowOff>57150</xdr:rowOff>
    </xdr:from>
    <xdr:to>
      <xdr:col>4</xdr:col>
      <xdr:colOff>1786751</xdr:colOff>
      <xdr:row>149</xdr:row>
      <xdr:rowOff>266700</xdr:rowOff>
    </xdr:to>
    <xdr:pic>
      <xdr:nvPicPr>
        <xdr:cNvPr id="287" name="Рисунок 286" descr="038f6793-18d8-470e-8417-166dd099da8d.jfif">
          <a:extLst>
            <a:ext uri="{FF2B5EF4-FFF2-40B4-BE49-F238E27FC236}">
              <a16:creationId xmlns:a16="http://schemas.microsoft.com/office/drawing/2014/main" xmlns="" id="{00000000-0008-0000-02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4943475" y="52111275"/>
          <a:ext cx="1710551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151</xdr:row>
      <xdr:rowOff>76200</xdr:rowOff>
    </xdr:from>
    <xdr:to>
      <xdr:col>4</xdr:col>
      <xdr:colOff>1796276</xdr:colOff>
      <xdr:row>152</xdr:row>
      <xdr:rowOff>285750</xdr:rowOff>
    </xdr:to>
    <xdr:pic>
      <xdr:nvPicPr>
        <xdr:cNvPr id="288" name="Рисунок 287" descr="038f6793-18d8-470e-8417-166dd099da8d.jfif">
          <a:extLst>
            <a:ext uri="{FF2B5EF4-FFF2-40B4-BE49-F238E27FC236}">
              <a16:creationId xmlns:a16="http://schemas.microsoft.com/office/drawing/2014/main" xmlns="" id="{00000000-0008-0000-02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4953000" y="53387625"/>
          <a:ext cx="1710551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314325</xdr:colOff>
      <xdr:row>35</xdr:row>
      <xdr:rowOff>283995</xdr:rowOff>
    </xdr:from>
    <xdr:to>
      <xdr:col>4</xdr:col>
      <xdr:colOff>1409700</xdr:colOff>
      <xdr:row>38</xdr:row>
      <xdr:rowOff>119062</xdr:rowOff>
    </xdr:to>
    <xdr:pic>
      <xdr:nvPicPr>
        <xdr:cNvPr id="300" name="Рисунок 299" descr="1-239-10014.jpg">
          <a:extLst>
            <a:ext uri="{FF2B5EF4-FFF2-40B4-BE49-F238E27FC236}">
              <a16:creationId xmlns:a16="http://schemas.microsoft.com/office/drawing/2014/main" xmlns="" id="{00000000-0008-0000-03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6191250" y="12199770"/>
          <a:ext cx="1095375" cy="749467"/>
        </a:xfrm>
        <a:prstGeom prst="rect">
          <a:avLst/>
        </a:prstGeom>
      </xdr:spPr>
    </xdr:pic>
    <xdr:clientData/>
  </xdr:twoCellAnchor>
  <xdr:twoCellAnchor editAs="oneCell">
    <xdr:from>
      <xdr:col>4</xdr:col>
      <xdr:colOff>261938</xdr:colOff>
      <xdr:row>15</xdr:row>
      <xdr:rowOff>161925</xdr:rowOff>
    </xdr:from>
    <xdr:to>
      <xdr:col>4</xdr:col>
      <xdr:colOff>1449722</xdr:colOff>
      <xdr:row>19</xdr:row>
      <xdr:rowOff>144111</xdr:rowOff>
    </xdr:to>
    <xdr:pic>
      <xdr:nvPicPr>
        <xdr:cNvPr id="257" name="Рисунок 256" descr="EVL101A-EVL103A.jpg">
          <a:extLst>
            <a:ext uri="{FF2B5EF4-FFF2-40B4-BE49-F238E27FC236}">
              <a16:creationId xmlns:a16="http://schemas.microsoft.com/office/drawing/2014/main" xmlns="" id="{00000000-0008-0000-03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>
        <a:xfrm>
          <a:off x="4795838" y="5695950"/>
          <a:ext cx="1187784" cy="782286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10</xdr:row>
      <xdr:rowOff>190500</xdr:rowOff>
    </xdr:from>
    <xdr:to>
      <xdr:col>4</xdr:col>
      <xdr:colOff>1425910</xdr:colOff>
      <xdr:row>14</xdr:row>
      <xdr:rowOff>172686</xdr:rowOff>
    </xdr:to>
    <xdr:pic>
      <xdr:nvPicPr>
        <xdr:cNvPr id="256" name="Рисунок 255" descr="EVL101A-EVL103A.jpg">
          <a:extLst>
            <a:ext uri="{FF2B5EF4-FFF2-40B4-BE49-F238E27FC236}">
              <a16:creationId xmlns:a16="http://schemas.microsoft.com/office/drawing/2014/main" xmlns="" id="{00000000-0008-0000-03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>
        <a:xfrm>
          <a:off x="4772026" y="4724400"/>
          <a:ext cx="1187784" cy="782286"/>
        </a:xfrm>
        <a:prstGeom prst="rect">
          <a:avLst/>
        </a:prstGeom>
      </xdr:spPr>
    </xdr:pic>
    <xdr:clientData/>
  </xdr:twoCellAnchor>
  <xdr:twoCellAnchor editAs="oneCell">
    <xdr:from>
      <xdr:col>4</xdr:col>
      <xdr:colOff>71903</xdr:colOff>
      <xdr:row>110</xdr:row>
      <xdr:rowOff>208359</xdr:rowOff>
    </xdr:from>
    <xdr:to>
      <xdr:col>4</xdr:col>
      <xdr:colOff>1701603</xdr:colOff>
      <xdr:row>113</xdr:row>
      <xdr:rowOff>287735</xdr:rowOff>
    </xdr:to>
    <xdr:pic>
      <xdr:nvPicPr>
        <xdr:cNvPr id="286" name="Рисунок 285" descr="Evo_chester_A0024.jpg">
          <a:extLst>
            <a:ext uri="{FF2B5EF4-FFF2-40B4-BE49-F238E27FC236}">
              <a16:creationId xmlns:a16="http://schemas.microsoft.com/office/drawing/2014/main" xmlns="" id="{00000000-0008-0000-03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4961" t="6114" r="5604" b="8496"/>
        <a:stretch>
          <a:fillRect/>
        </a:stretch>
      </xdr:blipFill>
      <xdr:spPr>
        <a:xfrm>
          <a:off x="4606200" y="37420351"/>
          <a:ext cx="1629700" cy="1016993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119063</xdr:colOff>
      <xdr:row>106</xdr:row>
      <xdr:rowOff>1619</xdr:rowOff>
    </xdr:from>
    <xdr:to>
      <xdr:col>4</xdr:col>
      <xdr:colOff>1736328</xdr:colOff>
      <xdr:row>108</xdr:row>
      <xdr:rowOff>233163</xdr:rowOff>
    </xdr:to>
    <xdr:pic>
      <xdr:nvPicPr>
        <xdr:cNvPr id="284" name="Рисунок 283" descr="Evo_chester_A0022.jpg">
          <a:extLst>
            <a:ext uri="{FF2B5EF4-FFF2-40B4-BE49-F238E27FC236}">
              <a16:creationId xmlns:a16="http://schemas.microsoft.com/office/drawing/2014/main" xmlns="" id="{00000000-0008-0000-03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4653360" y="35963455"/>
          <a:ext cx="1617265" cy="856622"/>
        </a:xfrm>
        <a:prstGeom prst="rect">
          <a:avLst/>
        </a:prstGeom>
      </xdr:spPr>
    </xdr:pic>
    <xdr:clientData/>
  </xdr:twoCellAnchor>
  <xdr:twoCellAnchor editAs="oneCell">
    <xdr:from>
      <xdr:col>4</xdr:col>
      <xdr:colOff>51398</xdr:colOff>
      <xdr:row>101</xdr:row>
      <xdr:rowOff>34726</xdr:rowOff>
    </xdr:from>
    <xdr:to>
      <xdr:col>4</xdr:col>
      <xdr:colOff>1689700</xdr:colOff>
      <xdr:row>104</xdr:row>
      <xdr:rowOff>54571</xdr:rowOff>
    </xdr:to>
    <xdr:pic>
      <xdr:nvPicPr>
        <xdr:cNvPr id="282" name="Рисунок 281" descr="Evo_chester_A0018.jpg">
          <a:extLst>
            <a:ext uri="{FF2B5EF4-FFF2-40B4-BE49-F238E27FC236}">
              <a16:creationId xmlns:a16="http://schemas.microsoft.com/office/drawing/2014/main" xmlns="" id="{00000000-0008-0000-03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4306" t="16076" r="4743" b="11448"/>
        <a:stretch>
          <a:fillRect/>
        </a:stretch>
      </xdr:blipFill>
      <xdr:spPr>
        <a:xfrm>
          <a:off x="4585695" y="34572773"/>
          <a:ext cx="1638302" cy="853282"/>
        </a:xfrm>
        <a:prstGeom prst="rect">
          <a:avLst/>
        </a:prstGeom>
      </xdr:spPr>
    </xdr:pic>
    <xdr:clientData/>
  </xdr:twoCellAnchor>
  <xdr:twoCellAnchor editAs="oneCell">
    <xdr:from>
      <xdr:col>4</xdr:col>
      <xdr:colOff>128983</xdr:colOff>
      <xdr:row>96</xdr:row>
      <xdr:rowOff>77403</xdr:rowOff>
    </xdr:from>
    <xdr:to>
      <xdr:col>4</xdr:col>
      <xdr:colOff>1661913</xdr:colOff>
      <xdr:row>99</xdr:row>
      <xdr:rowOff>119063</xdr:rowOff>
    </xdr:to>
    <xdr:pic>
      <xdr:nvPicPr>
        <xdr:cNvPr id="281" name="Рисунок 280" descr="Evo_chester_A0016.jpg">
          <a:extLst>
            <a:ext uri="{FF2B5EF4-FFF2-40B4-BE49-F238E27FC236}">
              <a16:creationId xmlns:a16="http://schemas.microsoft.com/office/drawing/2014/main" xmlns="" id="{00000000-0008-0000-03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7235" t="14232" r="5260" b="9340"/>
        <a:stretch>
          <a:fillRect/>
        </a:stretch>
      </xdr:blipFill>
      <xdr:spPr>
        <a:xfrm>
          <a:off x="4663280" y="33161895"/>
          <a:ext cx="1532930" cy="875098"/>
        </a:xfrm>
        <a:prstGeom prst="rect">
          <a:avLst/>
        </a:prstGeom>
      </xdr:spPr>
    </xdr:pic>
    <xdr:clientData/>
  </xdr:twoCellAnchor>
  <xdr:twoCellAnchor editAs="oneCell">
    <xdr:from>
      <xdr:col>4</xdr:col>
      <xdr:colOff>61913</xdr:colOff>
      <xdr:row>83</xdr:row>
      <xdr:rowOff>287204</xdr:rowOff>
    </xdr:from>
    <xdr:to>
      <xdr:col>4</xdr:col>
      <xdr:colOff>1724025</xdr:colOff>
      <xdr:row>85</xdr:row>
      <xdr:rowOff>219077</xdr:rowOff>
    </xdr:to>
    <xdr:pic>
      <xdr:nvPicPr>
        <xdr:cNvPr id="277" name="Рисунок 276" descr="Evo_chester_A0013.jpg">
          <a:extLst>
            <a:ext uri="{FF2B5EF4-FFF2-40B4-BE49-F238E27FC236}">
              <a16:creationId xmlns:a16="http://schemas.microsoft.com/office/drawing/2014/main" xmlns="" id="{00000000-0008-0000-03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4595813" y="26023754"/>
          <a:ext cx="1662112" cy="770073"/>
        </a:xfrm>
        <a:prstGeom prst="rect">
          <a:avLst/>
        </a:prstGeom>
      </xdr:spPr>
    </xdr:pic>
    <xdr:clientData/>
  </xdr:twoCellAnchor>
  <xdr:twoCellAnchor editAs="oneCell">
    <xdr:from>
      <xdr:col>4</xdr:col>
      <xdr:colOff>52388</xdr:colOff>
      <xdr:row>80</xdr:row>
      <xdr:rowOff>268153</xdr:rowOff>
    </xdr:from>
    <xdr:to>
      <xdr:col>4</xdr:col>
      <xdr:colOff>1714500</xdr:colOff>
      <xdr:row>82</xdr:row>
      <xdr:rowOff>200026</xdr:rowOff>
    </xdr:to>
    <xdr:pic>
      <xdr:nvPicPr>
        <xdr:cNvPr id="276" name="Рисунок 275" descr="Evo_chester_A0013.jpg">
          <a:extLst>
            <a:ext uri="{FF2B5EF4-FFF2-40B4-BE49-F238E27FC236}">
              <a16:creationId xmlns:a16="http://schemas.microsoft.com/office/drawing/2014/main" xmlns="" id="{00000000-0008-0000-03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4586288" y="24747403"/>
          <a:ext cx="1662112" cy="770073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77</xdr:row>
      <xdr:rowOff>177776</xdr:rowOff>
    </xdr:from>
    <xdr:to>
      <xdr:col>4</xdr:col>
      <xdr:colOff>1685925</xdr:colOff>
      <xdr:row>79</xdr:row>
      <xdr:rowOff>252414</xdr:rowOff>
    </xdr:to>
    <xdr:pic>
      <xdr:nvPicPr>
        <xdr:cNvPr id="274" name="Рисунок 273" descr="Evo_chester_A0013.jpg">
          <a:extLst>
            <a:ext uri="{FF2B5EF4-FFF2-40B4-BE49-F238E27FC236}">
              <a16:creationId xmlns:a16="http://schemas.microsoft.com/office/drawing/2014/main" xmlns="" id="{00000000-0008-0000-03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4619625" y="23628326"/>
          <a:ext cx="1600200" cy="741388"/>
        </a:xfrm>
        <a:prstGeom prst="rect">
          <a:avLst/>
        </a:prstGeom>
      </xdr:spPr>
    </xdr:pic>
    <xdr:clientData/>
  </xdr:twoCellAnchor>
  <xdr:twoCellAnchor editAs="oneCell">
    <xdr:from>
      <xdr:col>4</xdr:col>
      <xdr:colOff>109538</xdr:colOff>
      <xdr:row>75</xdr:row>
      <xdr:rowOff>147637</xdr:rowOff>
    </xdr:from>
    <xdr:to>
      <xdr:col>4</xdr:col>
      <xdr:colOff>1685925</xdr:colOff>
      <xdr:row>76</xdr:row>
      <xdr:rowOff>452149</xdr:rowOff>
    </xdr:to>
    <xdr:pic>
      <xdr:nvPicPr>
        <xdr:cNvPr id="273" name="Рисунок 272" descr="Evo_chester_A0012.jpg">
          <a:extLst>
            <a:ext uri="{FF2B5EF4-FFF2-40B4-BE49-F238E27FC236}">
              <a16:creationId xmlns:a16="http://schemas.microsoft.com/office/drawing/2014/main" xmlns="" id="{00000000-0008-0000-03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4643438" y="22550437"/>
          <a:ext cx="1576387" cy="856962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73</xdr:row>
      <xdr:rowOff>204469</xdr:rowOff>
    </xdr:from>
    <xdr:to>
      <xdr:col>4</xdr:col>
      <xdr:colOff>1690687</xdr:colOff>
      <xdr:row>74</xdr:row>
      <xdr:rowOff>508981</xdr:rowOff>
    </xdr:to>
    <xdr:pic>
      <xdr:nvPicPr>
        <xdr:cNvPr id="272" name="Рисунок 271" descr="Evo_chester_A0012.jpg">
          <a:extLst>
            <a:ext uri="{FF2B5EF4-FFF2-40B4-BE49-F238E27FC236}">
              <a16:creationId xmlns:a16="http://schemas.microsoft.com/office/drawing/2014/main" xmlns="" id="{00000000-0008-0000-03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4648200" y="21502369"/>
          <a:ext cx="1576387" cy="856962"/>
        </a:xfrm>
        <a:prstGeom prst="rect">
          <a:avLst/>
        </a:prstGeom>
      </xdr:spPr>
    </xdr:pic>
    <xdr:clientData/>
  </xdr:twoCellAnchor>
  <xdr:twoCellAnchor editAs="oneCell">
    <xdr:from>
      <xdr:col>4</xdr:col>
      <xdr:colOff>100013</xdr:colOff>
      <xdr:row>71</xdr:row>
      <xdr:rowOff>128269</xdr:rowOff>
    </xdr:from>
    <xdr:to>
      <xdr:col>4</xdr:col>
      <xdr:colOff>1676400</xdr:colOff>
      <xdr:row>72</xdr:row>
      <xdr:rowOff>432781</xdr:rowOff>
    </xdr:to>
    <xdr:pic>
      <xdr:nvPicPr>
        <xdr:cNvPr id="271" name="Рисунок 270" descr="Evo_chester_A0012.jpg">
          <a:extLst>
            <a:ext uri="{FF2B5EF4-FFF2-40B4-BE49-F238E27FC236}">
              <a16:creationId xmlns:a16="http://schemas.microsoft.com/office/drawing/2014/main" xmlns="" id="{00000000-0008-0000-03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4633913" y="20321269"/>
          <a:ext cx="1576387" cy="856962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119062</xdr:colOff>
      <xdr:row>68</xdr:row>
      <xdr:rowOff>142879</xdr:rowOff>
    </xdr:from>
    <xdr:to>
      <xdr:col>4</xdr:col>
      <xdr:colOff>1657350</xdr:colOff>
      <xdr:row>70</xdr:row>
      <xdr:rowOff>280991</xdr:rowOff>
    </xdr:to>
    <xdr:pic>
      <xdr:nvPicPr>
        <xdr:cNvPr id="270" name="Рисунок 269" descr="Evo_chester_A0011.jpg">
          <a:extLst>
            <a:ext uri="{FF2B5EF4-FFF2-40B4-BE49-F238E27FC236}">
              <a16:creationId xmlns:a16="http://schemas.microsoft.com/office/drawing/2014/main" xmlns="" id="{00000000-0008-0000-03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4652962" y="19192879"/>
          <a:ext cx="1538288" cy="900112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65</xdr:row>
      <xdr:rowOff>142879</xdr:rowOff>
    </xdr:from>
    <xdr:to>
      <xdr:col>4</xdr:col>
      <xdr:colOff>1624013</xdr:colOff>
      <xdr:row>67</xdr:row>
      <xdr:rowOff>280991</xdr:rowOff>
    </xdr:to>
    <xdr:pic>
      <xdr:nvPicPr>
        <xdr:cNvPr id="269" name="Рисунок 268" descr="Evo_chester_A0011.jpg">
          <a:extLst>
            <a:ext uri="{FF2B5EF4-FFF2-40B4-BE49-F238E27FC236}">
              <a16:creationId xmlns:a16="http://schemas.microsoft.com/office/drawing/2014/main" xmlns="" id="{00000000-0008-0000-03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4619625" y="18049879"/>
          <a:ext cx="1538288" cy="900112"/>
        </a:xfrm>
        <a:prstGeom prst="rect">
          <a:avLst/>
        </a:prstGeom>
      </xdr:spPr>
    </xdr:pic>
    <xdr:clientData/>
  </xdr:twoCellAnchor>
  <xdr:twoCellAnchor editAs="oneCell">
    <xdr:from>
      <xdr:col>4</xdr:col>
      <xdr:colOff>85358</xdr:colOff>
      <xdr:row>61</xdr:row>
      <xdr:rowOff>257175</xdr:rowOff>
    </xdr:from>
    <xdr:to>
      <xdr:col>4</xdr:col>
      <xdr:colOff>1684461</xdr:colOff>
      <xdr:row>64</xdr:row>
      <xdr:rowOff>238125</xdr:rowOff>
    </xdr:to>
    <xdr:pic>
      <xdr:nvPicPr>
        <xdr:cNvPr id="268" name="Рисунок 267" descr="EVL604A-EVL606A.jpg">
          <a:extLst>
            <a:ext uri="{FF2B5EF4-FFF2-40B4-BE49-F238E27FC236}">
              <a16:creationId xmlns:a16="http://schemas.microsoft.com/office/drawing/2014/main" xmlns="" id="{00000000-0008-0000-03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8864" t="17002" r="7793" b="9323"/>
        <a:stretch>
          <a:fillRect/>
        </a:stretch>
      </xdr:blipFill>
      <xdr:spPr>
        <a:xfrm>
          <a:off x="4619258" y="16906875"/>
          <a:ext cx="1599103" cy="923925"/>
        </a:xfrm>
        <a:prstGeom prst="rect">
          <a:avLst/>
        </a:prstGeom>
      </xdr:spPr>
    </xdr:pic>
    <xdr:clientData/>
  </xdr:twoCellAnchor>
  <xdr:twoCellAnchor editAs="oneCell">
    <xdr:from>
      <xdr:col>4</xdr:col>
      <xdr:colOff>80595</xdr:colOff>
      <xdr:row>58</xdr:row>
      <xdr:rowOff>19050</xdr:rowOff>
    </xdr:from>
    <xdr:to>
      <xdr:col>4</xdr:col>
      <xdr:colOff>1613756</xdr:colOff>
      <xdr:row>60</xdr:row>
      <xdr:rowOff>257175</xdr:rowOff>
    </xdr:to>
    <xdr:pic>
      <xdr:nvPicPr>
        <xdr:cNvPr id="267" name="Рисунок 266" descr="EVL604A-EVL606A.jpg">
          <a:extLst>
            <a:ext uri="{FF2B5EF4-FFF2-40B4-BE49-F238E27FC236}">
              <a16:creationId xmlns:a16="http://schemas.microsoft.com/office/drawing/2014/main" xmlns="" id="{00000000-0008-0000-03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8864" t="17002" r="7793" b="9323"/>
        <a:stretch>
          <a:fillRect/>
        </a:stretch>
      </xdr:blipFill>
      <xdr:spPr>
        <a:xfrm>
          <a:off x="4614495" y="15687675"/>
          <a:ext cx="1533161" cy="8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94882</xdr:colOff>
      <xdr:row>53</xdr:row>
      <xdr:rowOff>304800</xdr:rowOff>
    </xdr:from>
    <xdr:to>
      <xdr:col>4</xdr:col>
      <xdr:colOff>1628043</xdr:colOff>
      <xdr:row>56</xdr:row>
      <xdr:rowOff>247650</xdr:rowOff>
    </xdr:to>
    <xdr:pic>
      <xdr:nvPicPr>
        <xdr:cNvPr id="266" name="Рисунок 265" descr="EVL604A-EVL606A.jpg">
          <a:extLst>
            <a:ext uri="{FF2B5EF4-FFF2-40B4-BE49-F238E27FC236}">
              <a16:creationId xmlns:a16="http://schemas.microsoft.com/office/drawing/2014/main" xmlns="" id="{00000000-0008-0000-03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8864" t="17002" r="7793" b="9323"/>
        <a:stretch>
          <a:fillRect/>
        </a:stretch>
      </xdr:blipFill>
      <xdr:spPr>
        <a:xfrm>
          <a:off x="4628782" y="14401800"/>
          <a:ext cx="1533161" cy="8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247652</xdr:colOff>
      <xdr:row>49</xdr:row>
      <xdr:rowOff>71438</xdr:rowOff>
    </xdr:from>
    <xdr:to>
      <xdr:col>4</xdr:col>
      <xdr:colOff>1471614</xdr:colOff>
      <xdr:row>51</xdr:row>
      <xdr:rowOff>130502</xdr:rowOff>
    </xdr:to>
    <xdr:pic>
      <xdr:nvPicPr>
        <xdr:cNvPr id="265" name="Рисунок 264" descr="Evo_chester_A0008.jpg">
          <a:extLst>
            <a:ext uri="{FF2B5EF4-FFF2-40B4-BE49-F238E27FC236}">
              <a16:creationId xmlns:a16="http://schemas.microsoft.com/office/drawing/2014/main" xmlns="" id="{00000000-0008-0000-03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4781552" y="13330238"/>
          <a:ext cx="1223962" cy="668664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257177</xdr:colOff>
      <xdr:row>45</xdr:row>
      <xdr:rowOff>176213</xdr:rowOff>
    </xdr:from>
    <xdr:to>
      <xdr:col>4</xdr:col>
      <xdr:colOff>1481139</xdr:colOff>
      <xdr:row>47</xdr:row>
      <xdr:rowOff>235277</xdr:rowOff>
    </xdr:to>
    <xdr:pic>
      <xdr:nvPicPr>
        <xdr:cNvPr id="264" name="Рисунок 263" descr="Evo_chester_A0008.jpg">
          <a:extLst>
            <a:ext uri="{FF2B5EF4-FFF2-40B4-BE49-F238E27FC236}">
              <a16:creationId xmlns:a16="http://schemas.microsoft.com/office/drawing/2014/main" xmlns="" id="{00000000-0008-0000-03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4791077" y="12520613"/>
          <a:ext cx="1223962" cy="668664"/>
        </a:xfrm>
        <a:prstGeom prst="rect">
          <a:avLst/>
        </a:prstGeom>
      </xdr:spPr>
    </xdr:pic>
    <xdr:clientData/>
  </xdr:twoCellAnchor>
  <xdr:twoCellAnchor editAs="oneCell">
    <xdr:from>
      <xdr:col>4</xdr:col>
      <xdr:colOff>300039</xdr:colOff>
      <xdr:row>41</xdr:row>
      <xdr:rowOff>100014</xdr:rowOff>
    </xdr:from>
    <xdr:to>
      <xdr:col>4</xdr:col>
      <xdr:colOff>1524001</xdr:colOff>
      <xdr:row>43</xdr:row>
      <xdr:rowOff>159078</xdr:rowOff>
    </xdr:to>
    <xdr:pic>
      <xdr:nvPicPr>
        <xdr:cNvPr id="263" name="Рисунок 262" descr="Evo_chester_A0008.jpg">
          <a:extLst>
            <a:ext uri="{FF2B5EF4-FFF2-40B4-BE49-F238E27FC236}">
              <a16:creationId xmlns:a16="http://schemas.microsoft.com/office/drawing/2014/main" xmlns="" id="{00000000-0008-0000-03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4833939" y="11644314"/>
          <a:ext cx="1223962" cy="668664"/>
        </a:xfrm>
        <a:prstGeom prst="rect">
          <a:avLst/>
        </a:prstGeom>
      </xdr:spPr>
    </xdr:pic>
    <xdr:clientData/>
  </xdr:twoCellAnchor>
  <xdr:twoCellAnchor editAs="oneCell">
    <xdr:from>
      <xdr:col>4</xdr:col>
      <xdr:colOff>261938</xdr:colOff>
      <xdr:row>31</xdr:row>
      <xdr:rowOff>287229</xdr:rowOff>
    </xdr:from>
    <xdr:to>
      <xdr:col>4</xdr:col>
      <xdr:colOff>1481137</xdr:colOff>
      <xdr:row>34</xdr:row>
      <xdr:rowOff>114305</xdr:rowOff>
    </xdr:to>
    <xdr:pic>
      <xdr:nvPicPr>
        <xdr:cNvPr id="262" name="Рисунок 261" descr="Evo_chester_A0006.jpg">
          <a:extLst>
            <a:ext uri="{FF2B5EF4-FFF2-40B4-BE49-F238E27FC236}">
              <a16:creationId xmlns:a16="http://schemas.microsoft.com/office/drawing/2014/main" xmlns="" id="{00000000-0008-0000-03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6138863" y="10983804"/>
          <a:ext cx="1219199" cy="741476"/>
        </a:xfrm>
        <a:prstGeom prst="rect">
          <a:avLst/>
        </a:prstGeom>
      </xdr:spPr>
    </xdr:pic>
    <xdr:clientData/>
  </xdr:twoCellAnchor>
  <xdr:twoCellAnchor editAs="oneCell">
    <xdr:from>
      <xdr:col>4</xdr:col>
      <xdr:colOff>309563</xdr:colOff>
      <xdr:row>26</xdr:row>
      <xdr:rowOff>91966</xdr:rowOff>
    </xdr:from>
    <xdr:to>
      <xdr:col>4</xdr:col>
      <xdr:colOff>1528762</xdr:colOff>
      <xdr:row>28</xdr:row>
      <xdr:rowOff>223842</xdr:rowOff>
    </xdr:to>
    <xdr:pic>
      <xdr:nvPicPr>
        <xdr:cNvPr id="261" name="Рисунок 260" descr="Evo_chester_A0006.jpg">
          <a:extLst>
            <a:ext uri="{FF2B5EF4-FFF2-40B4-BE49-F238E27FC236}">
              <a16:creationId xmlns:a16="http://schemas.microsoft.com/office/drawing/2014/main" xmlns="" id="{00000000-0008-0000-03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6186488" y="9264541"/>
          <a:ext cx="1219199" cy="741476"/>
        </a:xfrm>
        <a:prstGeom prst="rect">
          <a:avLst/>
        </a:prstGeom>
      </xdr:spPr>
    </xdr:pic>
    <xdr:clientData/>
  </xdr:twoCellAnchor>
  <xdr:twoCellAnchor editAs="oneCell">
    <xdr:from>
      <xdr:col>4</xdr:col>
      <xdr:colOff>252413</xdr:colOff>
      <xdr:row>21</xdr:row>
      <xdr:rowOff>247651</xdr:rowOff>
    </xdr:from>
    <xdr:to>
      <xdr:col>4</xdr:col>
      <xdr:colOff>1419225</xdr:colOff>
      <xdr:row>24</xdr:row>
      <xdr:rowOff>42867</xdr:rowOff>
    </xdr:to>
    <xdr:pic>
      <xdr:nvPicPr>
        <xdr:cNvPr id="259" name="Рисунок 258" descr="Evo_chester_A0006.jpg">
          <a:extLst>
            <a:ext uri="{FF2B5EF4-FFF2-40B4-BE49-F238E27FC236}">
              <a16:creationId xmlns:a16="http://schemas.microsoft.com/office/drawing/2014/main" xmlns="" id="{00000000-0008-0000-03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6129338" y="7896226"/>
          <a:ext cx="1166812" cy="709616"/>
        </a:xfrm>
        <a:prstGeom prst="rect">
          <a:avLst/>
        </a:prstGeom>
      </xdr:spPr>
    </xdr:pic>
    <xdr:clientData/>
  </xdr:twoCellAnchor>
  <xdr:twoCellAnchor editAs="oneCell">
    <xdr:from>
      <xdr:col>4</xdr:col>
      <xdr:colOff>323849</xdr:colOff>
      <xdr:row>115</xdr:row>
      <xdr:rowOff>152400</xdr:rowOff>
    </xdr:from>
    <xdr:to>
      <xdr:col>4</xdr:col>
      <xdr:colOff>1323974</xdr:colOff>
      <xdr:row>118</xdr:row>
      <xdr:rowOff>228600</xdr:rowOff>
    </xdr:to>
    <xdr:pic>
      <xdr:nvPicPr>
        <xdr:cNvPr id="11" name="Рисунок 1919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52899" y="37833300"/>
          <a:ext cx="10001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152398</xdr:colOff>
      <xdr:row>120</xdr:row>
      <xdr:rowOff>123824</xdr:rowOff>
    </xdr:from>
    <xdr:to>
      <xdr:col>4</xdr:col>
      <xdr:colOff>1561585</xdr:colOff>
      <xdr:row>124</xdr:row>
      <xdr:rowOff>0</xdr:rowOff>
    </xdr:to>
    <xdr:pic>
      <xdr:nvPicPr>
        <xdr:cNvPr id="12" name="Рисунок 1920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10198" y="39509699"/>
          <a:ext cx="1409187" cy="113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1221979</xdr:colOff>
      <xdr:row>6</xdr:row>
      <xdr:rowOff>125071</xdr:rowOff>
    </xdr:from>
    <xdr:ext cx="408214" cy="23948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/>
      </xdr:nvSpPr>
      <xdr:spPr>
        <a:xfrm rot="1373710">
          <a:off x="7899004" y="177289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</a:p>
      </xdr:txBody>
    </xdr:sp>
    <xdr:clientData/>
  </xdr:oneCellAnchor>
  <xdr:oneCellAnchor>
    <xdr:from>
      <xdr:col>4</xdr:col>
      <xdr:colOff>73993</xdr:colOff>
      <xdr:row>23</xdr:row>
      <xdr:rowOff>184756</xdr:rowOff>
    </xdr:from>
    <xdr:ext cx="408214" cy="23948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SpPr txBox="1"/>
      </xdr:nvSpPr>
      <xdr:spPr>
        <a:xfrm rot="1373710">
          <a:off x="4607893" y="812860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1320396</xdr:colOff>
      <xdr:row>21</xdr:row>
      <xdr:rowOff>15514</xdr:rowOff>
    </xdr:from>
    <xdr:ext cx="408214" cy="23948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 txBox="1"/>
      </xdr:nvSpPr>
      <xdr:spPr>
        <a:xfrm rot="907694">
          <a:off x="5854296" y="754026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1394540</xdr:colOff>
      <xdr:row>21</xdr:row>
      <xdr:rowOff>308588</xdr:rowOff>
    </xdr:from>
    <xdr:ext cx="408214" cy="23948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SpPr txBox="1"/>
      </xdr:nvSpPr>
      <xdr:spPr>
        <a:xfrm rot="20157076">
          <a:off x="5928440" y="783333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53</xdr:row>
      <xdr:rowOff>0</xdr:rowOff>
    </xdr:from>
    <xdr:ext cx="408214" cy="239485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300-00001A000000}"/>
            </a:ext>
          </a:extLst>
        </xdr:cNvPr>
        <xdr:cNvSpPr txBox="1"/>
      </xdr:nvSpPr>
      <xdr:spPr>
        <a:xfrm rot="20157076">
          <a:off x="7175110" y="1337919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200868</xdr:colOff>
      <xdr:row>93</xdr:row>
      <xdr:rowOff>516721</xdr:rowOff>
    </xdr:from>
    <xdr:ext cx="445211" cy="239485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SpPr txBox="1"/>
      </xdr:nvSpPr>
      <xdr:spPr>
        <a:xfrm rot="1174971">
          <a:off x="6877893" y="2772012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94</xdr:row>
      <xdr:rowOff>42476</xdr:rowOff>
    </xdr:from>
    <xdr:ext cx="445211" cy="239485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SpPr txBox="1"/>
      </xdr:nvSpPr>
      <xdr:spPr>
        <a:xfrm rot="1174971">
          <a:off x="7100478" y="277602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93</xdr:row>
      <xdr:rowOff>34727</xdr:rowOff>
    </xdr:from>
    <xdr:ext cx="445211" cy="239485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SpPr txBox="1"/>
      </xdr:nvSpPr>
      <xdr:spPr>
        <a:xfrm rot="1437686">
          <a:off x="7434012" y="273524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93</xdr:row>
      <xdr:rowOff>224299</xdr:rowOff>
    </xdr:from>
    <xdr:ext cx="445211" cy="239485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SpPr txBox="1"/>
      </xdr:nvSpPr>
      <xdr:spPr>
        <a:xfrm rot="1437686">
          <a:off x="7902363" y="2754199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93</xdr:row>
      <xdr:rowOff>8237</xdr:rowOff>
    </xdr:from>
    <xdr:ext cx="445211" cy="25915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SpPr txBox="1"/>
      </xdr:nvSpPr>
      <xdr:spPr>
        <a:xfrm rot="20101558">
          <a:off x="6934956" y="27325937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139203</xdr:colOff>
      <xdr:row>173</xdr:row>
      <xdr:rowOff>245294</xdr:rowOff>
    </xdr:from>
    <xdr:to>
      <xdr:col>4</xdr:col>
      <xdr:colOff>1600200</xdr:colOff>
      <xdr:row>177</xdr:row>
      <xdr:rowOff>238126</xdr:rowOff>
    </xdr:to>
    <xdr:pic>
      <xdr:nvPicPr>
        <xdr:cNvPr id="42" name="Рисунок 8">
          <a:extLst>
            <a:ext uri="{FF2B5EF4-FFF2-40B4-BE49-F238E27FC236}">
              <a16:creationId xmlns:a16="http://schemas.microsoft.com/office/drawing/2014/main" xmlns="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97003" y="58366844"/>
          <a:ext cx="1460997" cy="1250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169</xdr:row>
      <xdr:rowOff>122260</xdr:rowOff>
    </xdr:from>
    <xdr:to>
      <xdr:col>4</xdr:col>
      <xdr:colOff>1457325</xdr:colOff>
      <xdr:row>172</xdr:row>
      <xdr:rowOff>181367</xdr:rowOff>
    </xdr:to>
    <xdr:pic>
      <xdr:nvPicPr>
        <xdr:cNvPr id="43" name="Рисунок 9">
          <a:extLst>
            <a:ext uri="{FF2B5EF4-FFF2-40B4-BE49-F238E27FC236}">
              <a16:creationId xmlns:a16="http://schemas.microsoft.com/office/drawing/2014/main" xmlns="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72125" y="56986510"/>
          <a:ext cx="1143000" cy="100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490537</xdr:colOff>
      <xdr:row>164</xdr:row>
      <xdr:rowOff>180975</xdr:rowOff>
    </xdr:from>
    <xdr:to>
      <xdr:col>4</xdr:col>
      <xdr:colOff>1228724</xdr:colOff>
      <xdr:row>166</xdr:row>
      <xdr:rowOff>253603</xdr:rowOff>
    </xdr:to>
    <xdr:pic>
      <xdr:nvPicPr>
        <xdr:cNvPr id="44" name="Рисунок 10">
          <a:extLst>
            <a:ext uri="{FF2B5EF4-FFF2-40B4-BE49-F238E27FC236}">
              <a16:creationId xmlns:a16="http://schemas.microsoft.com/office/drawing/2014/main" xmlns="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48337" y="55568850"/>
          <a:ext cx="738187" cy="701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1179118</xdr:colOff>
      <xdr:row>10</xdr:row>
      <xdr:rowOff>53632</xdr:rowOff>
    </xdr:from>
    <xdr:ext cx="408214" cy="239485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SpPr txBox="1"/>
      </xdr:nvSpPr>
      <xdr:spPr>
        <a:xfrm rot="964422">
          <a:off x="5713018" y="458753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1212454</xdr:colOff>
      <xdr:row>15</xdr:row>
      <xdr:rowOff>34584</xdr:rowOff>
    </xdr:from>
    <xdr:ext cx="408214" cy="239485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 txBox="1"/>
      </xdr:nvSpPr>
      <xdr:spPr>
        <a:xfrm rot="885101">
          <a:off x="5746354" y="556860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</a:p>
      </xdr:txBody>
    </xdr:sp>
    <xdr:clientData/>
  </xdr:oneCellAnchor>
  <xdr:oneCellAnchor>
    <xdr:from>
      <xdr:col>4</xdr:col>
      <xdr:colOff>135906</xdr:colOff>
      <xdr:row>28</xdr:row>
      <xdr:rowOff>227616</xdr:rowOff>
    </xdr:from>
    <xdr:ext cx="408214" cy="239485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xmlns="" id="{00000000-0008-0000-0300-00003A000000}"/>
            </a:ext>
          </a:extLst>
        </xdr:cNvPr>
        <xdr:cNvSpPr txBox="1"/>
      </xdr:nvSpPr>
      <xdr:spPr>
        <a:xfrm rot="1373710">
          <a:off x="6012831" y="1000979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1201332</xdr:colOff>
      <xdr:row>25</xdr:row>
      <xdr:rowOff>177438</xdr:rowOff>
    </xdr:from>
    <xdr:ext cx="408214" cy="239485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300-00003B000000}"/>
            </a:ext>
          </a:extLst>
        </xdr:cNvPr>
        <xdr:cNvSpPr txBox="1"/>
      </xdr:nvSpPr>
      <xdr:spPr>
        <a:xfrm rot="1373710">
          <a:off x="7078257" y="904521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1371333</xdr:colOff>
      <xdr:row>26</xdr:row>
      <xdr:rowOff>222401</xdr:rowOff>
    </xdr:from>
    <xdr:ext cx="408214" cy="259882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xmlns="" id="{00000000-0008-0000-0300-00003C000000}"/>
            </a:ext>
          </a:extLst>
        </xdr:cNvPr>
        <xdr:cNvSpPr txBox="1"/>
      </xdr:nvSpPr>
      <xdr:spPr>
        <a:xfrm rot="20157076">
          <a:off x="7248258" y="9394976"/>
          <a:ext cx="408214" cy="259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</a:t>
          </a:r>
        </a:p>
      </xdr:txBody>
    </xdr:sp>
    <xdr:clientData/>
  </xdr:oneCellAnchor>
  <xdr:oneCellAnchor>
    <xdr:from>
      <xdr:col>4</xdr:col>
      <xdr:colOff>1225147</xdr:colOff>
      <xdr:row>31</xdr:row>
      <xdr:rowOff>1227</xdr:rowOff>
    </xdr:from>
    <xdr:ext cx="408214" cy="239485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xmlns="" id="{00000000-0008-0000-0300-00003E000000}"/>
            </a:ext>
          </a:extLst>
        </xdr:cNvPr>
        <xdr:cNvSpPr txBox="1"/>
      </xdr:nvSpPr>
      <xdr:spPr>
        <a:xfrm rot="827680">
          <a:off x="5759047" y="956432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1375490</xdr:colOff>
      <xdr:row>31</xdr:row>
      <xdr:rowOff>280013</xdr:rowOff>
    </xdr:from>
    <xdr:ext cx="408214" cy="239485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00000000-0008-0000-0300-00003F000000}"/>
            </a:ext>
          </a:extLst>
        </xdr:cNvPr>
        <xdr:cNvSpPr txBox="1"/>
      </xdr:nvSpPr>
      <xdr:spPr>
        <a:xfrm rot="20157076">
          <a:off x="5909390" y="984311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35894</xdr:colOff>
      <xdr:row>33</xdr:row>
      <xdr:rowOff>246668</xdr:rowOff>
    </xdr:from>
    <xdr:ext cx="408214" cy="239485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300-000040000000}"/>
            </a:ext>
          </a:extLst>
        </xdr:cNvPr>
        <xdr:cNvSpPr txBox="1"/>
      </xdr:nvSpPr>
      <xdr:spPr>
        <a:xfrm rot="1373710">
          <a:off x="4569794" y="1021934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43</xdr:row>
      <xdr:rowOff>256192</xdr:rowOff>
    </xdr:from>
    <xdr:ext cx="408214" cy="239485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xmlns="" id="{00000000-0008-0000-0300-000041000000}"/>
            </a:ext>
          </a:extLst>
        </xdr:cNvPr>
        <xdr:cNvSpPr txBox="1"/>
      </xdr:nvSpPr>
      <xdr:spPr>
        <a:xfrm rot="1373710">
          <a:off x="6912944" y="97907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1327235</xdr:colOff>
      <xdr:row>41</xdr:row>
      <xdr:rowOff>19248</xdr:rowOff>
    </xdr:from>
    <xdr:ext cx="476384" cy="239485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300-000042000000}"/>
            </a:ext>
          </a:extLst>
        </xdr:cNvPr>
        <xdr:cNvSpPr txBox="1"/>
      </xdr:nvSpPr>
      <xdr:spPr>
        <a:xfrm rot="1373710">
          <a:off x="5861135" y="11563548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43</xdr:row>
      <xdr:rowOff>22838</xdr:rowOff>
    </xdr:from>
    <xdr:ext cx="408214" cy="239485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xmlns="" id="{00000000-0008-0000-0300-000043000000}"/>
            </a:ext>
          </a:extLst>
        </xdr:cNvPr>
        <xdr:cNvSpPr txBox="1"/>
      </xdr:nvSpPr>
      <xdr:spPr>
        <a:xfrm rot="20157076">
          <a:off x="7976315" y="95573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43</xdr:row>
      <xdr:rowOff>344492</xdr:rowOff>
    </xdr:from>
    <xdr:ext cx="45719" cy="239485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00000000-0008-0000-0300-000044000000}"/>
            </a:ext>
          </a:extLst>
        </xdr:cNvPr>
        <xdr:cNvSpPr txBox="1"/>
      </xdr:nvSpPr>
      <xdr:spPr>
        <a:xfrm rot="1373710" flipH="1">
          <a:off x="7303276" y="987901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47</xdr:row>
      <xdr:rowOff>256192</xdr:rowOff>
    </xdr:from>
    <xdr:ext cx="408214" cy="239485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xmlns="" id="{00000000-0008-0000-0300-000045000000}"/>
            </a:ext>
          </a:extLst>
        </xdr:cNvPr>
        <xdr:cNvSpPr txBox="1"/>
      </xdr:nvSpPr>
      <xdr:spPr>
        <a:xfrm rot="1373710">
          <a:off x="6912944" y="106003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1443415</xdr:colOff>
      <xdr:row>45</xdr:row>
      <xdr:rowOff>328912</xdr:rowOff>
    </xdr:from>
    <xdr:ext cx="45719" cy="89439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xmlns="" id="{00000000-0008-0000-0300-000046000000}"/>
            </a:ext>
          </a:extLst>
        </xdr:cNvPr>
        <xdr:cNvSpPr txBox="1"/>
      </xdr:nvSpPr>
      <xdr:spPr>
        <a:xfrm rot="1373710" flipH="1">
          <a:off x="8120440" y="10273012"/>
          <a:ext cx="45719" cy="894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47</xdr:row>
      <xdr:rowOff>22838</xdr:rowOff>
    </xdr:from>
    <xdr:ext cx="408214" cy="239485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xmlns="" id="{00000000-0008-0000-0300-000047000000}"/>
            </a:ext>
          </a:extLst>
        </xdr:cNvPr>
        <xdr:cNvSpPr txBox="1"/>
      </xdr:nvSpPr>
      <xdr:spPr>
        <a:xfrm rot="20157076">
          <a:off x="7976315" y="103669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41</xdr:row>
      <xdr:rowOff>135454</xdr:rowOff>
    </xdr:from>
    <xdr:ext cx="445211" cy="239485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xmlns="" id="{00000000-0008-0000-0300-000048000000}"/>
            </a:ext>
          </a:extLst>
        </xdr:cNvPr>
        <xdr:cNvSpPr txBox="1"/>
      </xdr:nvSpPr>
      <xdr:spPr>
        <a:xfrm rot="1174971">
          <a:off x="7716663" y="926992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28874</xdr:colOff>
      <xdr:row>43</xdr:row>
      <xdr:rowOff>120658</xdr:rowOff>
    </xdr:from>
    <xdr:ext cx="445211" cy="239485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xmlns="" id="{00000000-0008-0000-0300-000049000000}"/>
            </a:ext>
          </a:extLst>
        </xdr:cNvPr>
        <xdr:cNvSpPr txBox="1"/>
      </xdr:nvSpPr>
      <xdr:spPr>
        <a:xfrm rot="1174971">
          <a:off x="4562774" y="1206500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1181105</xdr:colOff>
      <xdr:row>43</xdr:row>
      <xdr:rowOff>153153</xdr:rowOff>
    </xdr:from>
    <xdr:ext cx="408214" cy="239485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00000000-0008-0000-0300-00004A000000}"/>
            </a:ext>
          </a:extLst>
        </xdr:cNvPr>
        <xdr:cNvSpPr txBox="1"/>
      </xdr:nvSpPr>
      <xdr:spPr>
        <a:xfrm rot="20157076">
          <a:off x="7858130" y="968767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47</xdr:row>
      <xdr:rowOff>256192</xdr:rowOff>
    </xdr:from>
    <xdr:ext cx="408214" cy="239485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xmlns="" id="{00000000-0008-0000-0300-00004B000000}"/>
            </a:ext>
          </a:extLst>
        </xdr:cNvPr>
        <xdr:cNvSpPr txBox="1"/>
      </xdr:nvSpPr>
      <xdr:spPr>
        <a:xfrm rot="1373710">
          <a:off x="6912944" y="106003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45</xdr:row>
      <xdr:rowOff>96476</xdr:rowOff>
    </xdr:from>
    <xdr:ext cx="408214" cy="239485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00000000-0008-0000-0300-00004C000000}"/>
            </a:ext>
          </a:extLst>
        </xdr:cNvPr>
        <xdr:cNvSpPr txBox="1"/>
      </xdr:nvSpPr>
      <xdr:spPr>
        <a:xfrm rot="1373710">
          <a:off x="7759295" y="1004057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47</xdr:row>
      <xdr:rowOff>22838</xdr:rowOff>
    </xdr:from>
    <xdr:ext cx="408214" cy="239485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xmlns="" id="{00000000-0008-0000-0300-00004D000000}"/>
            </a:ext>
          </a:extLst>
        </xdr:cNvPr>
        <xdr:cNvSpPr txBox="1"/>
      </xdr:nvSpPr>
      <xdr:spPr>
        <a:xfrm rot="20157076">
          <a:off x="7976315" y="103669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47</xdr:row>
      <xdr:rowOff>256192</xdr:rowOff>
    </xdr:from>
    <xdr:ext cx="408214" cy="239485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xmlns="" id="{00000000-0008-0000-0300-00004E000000}"/>
            </a:ext>
          </a:extLst>
        </xdr:cNvPr>
        <xdr:cNvSpPr txBox="1"/>
      </xdr:nvSpPr>
      <xdr:spPr>
        <a:xfrm rot="1373710">
          <a:off x="6912944" y="106003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47</xdr:row>
      <xdr:rowOff>344492</xdr:rowOff>
    </xdr:from>
    <xdr:ext cx="45719" cy="239485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xmlns="" id="{00000000-0008-0000-0300-00004F000000}"/>
            </a:ext>
          </a:extLst>
        </xdr:cNvPr>
        <xdr:cNvSpPr txBox="1"/>
      </xdr:nvSpPr>
      <xdr:spPr>
        <a:xfrm rot="1373710" flipH="1">
          <a:off x="7303276" y="106886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45</xdr:row>
      <xdr:rowOff>135454</xdr:rowOff>
    </xdr:from>
    <xdr:ext cx="445211" cy="239485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xmlns="" id="{00000000-0008-0000-0300-000050000000}"/>
            </a:ext>
          </a:extLst>
        </xdr:cNvPr>
        <xdr:cNvSpPr txBox="1"/>
      </xdr:nvSpPr>
      <xdr:spPr>
        <a:xfrm rot="1174971">
          <a:off x="7716663" y="1007955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109168</xdr:colOff>
      <xdr:row>47</xdr:row>
      <xdr:rowOff>267409</xdr:rowOff>
    </xdr:from>
    <xdr:ext cx="445211" cy="235494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xmlns="" id="{00000000-0008-0000-0300-000051000000}"/>
            </a:ext>
          </a:extLst>
        </xdr:cNvPr>
        <xdr:cNvSpPr txBox="1"/>
      </xdr:nvSpPr>
      <xdr:spPr>
        <a:xfrm rot="1174971">
          <a:off x="6786193" y="10611559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41</xdr:row>
      <xdr:rowOff>96476</xdr:rowOff>
    </xdr:from>
    <xdr:ext cx="408214" cy="239485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00000000-0008-0000-0300-000053000000}"/>
            </a:ext>
          </a:extLst>
        </xdr:cNvPr>
        <xdr:cNvSpPr txBox="1"/>
      </xdr:nvSpPr>
      <xdr:spPr>
        <a:xfrm rot="1373710">
          <a:off x="7759295" y="923095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43</xdr:row>
      <xdr:rowOff>22838</xdr:rowOff>
    </xdr:from>
    <xdr:ext cx="408214" cy="239485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xmlns="" id="{00000000-0008-0000-0300-000054000000}"/>
            </a:ext>
          </a:extLst>
        </xdr:cNvPr>
        <xdr:cNvSpPr txBox="1"/>
      </xdr:nvSpPr>
      <xdr:spPr>
        <a:xfrm rot="20157076">
          <a:off x="7976315" y="95573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45</xdr:row>
      <xdr:rowOff>135454</xdr:rowOff>
    </xdr:from>
    <xdr:ext cx="445211" cy="239485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300-000055000000}"/>
            </a:ext>
          </a:extLst>
        </xdr:cNvPr>
        <xdr:cNvSpPr txBox="1"/>
      </xdr:nvSpPr>
      <xdr:spPr>
        <a:xfrm rot="1174971">
          <a:off x="7716663" y="1007955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226395</xdr:colOff>
      <xdr:row>33</xdr:row>
      <xdr:rowOff>551467</xdr:rowOff>
    </xdr:from>
    <xdr:ext cx="408214" cy="239485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300-000056000000}"/>
            </a:ext>
          </a:extLst>
        </xdr:cNvPr>
        <xdr:cNvSpPr txBox="1"/>
      </xdr:nvSpPr>
      <xdr:spPr>
        <a:xfrm rot="1373710">
          <a:off x="6903420" y="91334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43</xdr:row>
      <xdr:rowOff>344492</xdr:rowOff>
    </xdr:from>
    <xdr:ext cx="45719" cy="239485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00000000-0008-0000-0300-000058000000}"/>
            </a:ext>
          </a:extLst>
        </xdr:cNvPr>
        <xdr:cNvSpPr txBox="1"/>
      </xdr:nvSpPr>
      <xdr:spPr>
        <a:xfrm rot="1373710" flipH="1">
          <a:off x="7303276" y="987901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41</xdr:row>
      <xdr:rowOff>135454</xdr:rowOff>
    </xdr:from>
    <xdr:ext cx="445211" cy="239485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xmlns="" id="{00000000-0008-0000-0300-000059000000}"/>
            </a:ext>
          </a:extLst>
        </xdr:cNvPr>
        <xdr:cNvSpPr txBox="1"/>
      </xdr:nvSpPr>
      <xdr:spPr>
        <a:xfrm rot="1174971">
          <a:off x="7716663" y="926992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1295405</xdr:colOff>
      <xdr:row>41</xdr:row>
      <xdr:rowOff>381753</xdr:rowOff>
    </xdr:from>
    <xdr:ext cx="408214" cy="239485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xmlns="" id="{00000000-0008-0000-0300-00005A000000}"/>
            </a:ext>
          </a:extLst>
        </xdr:cNvPr>
        <xdr:cNvSpPr txBox="1"/>
      </xdr:nvSpPr>
      <xdr:spPr>
        <a:xfrm rot="20157076">
          <a:off x="7972430" y="951622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33</xdr:row>
      <xdr:rowOff>344492</xdr:rowOff>
    </xdr:from>
    <xdr:ext cx="45719" cy="239485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xmlns="" id="{00000000-0008-0000-0300-00005B000000}"/>
            </a:ext>
          </a:extLst>
        </xdr:cNvPr>
        <xdr:cNvSpPr txBox="1"/>
      </xdr:nvSpPr>
      <xdr:spPr>
        <a:xfrm rot="1373710" flipH="1">
          <a:off x="7303276" y="90693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47</xdr:row>
      <xdr:rowOff>256192</xdr:rowOff>
    </xdr:from>
    <xdr:ext cx="408214" cy="239485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xmlns="" id="{00000000-0008-0000-0300-00005D000000}"/>
            </a:ext>
          </a:extLst>
        </xdr:cNvPr>
        <xdr:cNvSpPr txBox="1"/>
      </xdr:nvSpPr>
      <xdr:spPr>
        <a:xfrm rot="1373710">
          <a:off x="6912944" y="106003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1165309</xdr:colOff>
      <xdr:row>45</xdr:row>
      <xdr:rowOff>66873</xdr:rowOff>
    </xdr:from>
    <xdr:ext cx="476384" cy="239485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xmlns="" id="{00000000-0008-0000-0300-00005E000000}"/>
            </a:ext>
          </a:extLst>
        </xdr:cNvPr>
        <xdr:cNvSpPr txBox="1"/>
      </xdr:nvSpPr>
      <xdr:spPr>
        <a:xfrm rot="1373710">
          <a:off x="5699209" y="12411273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47</xdr:row>
      <xdr:rowOff>22838</xdr:rowOff>
    </xdr:from>
    <xdr:ext cx="408214" cy="239485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xmlns="" id="{00000000-0008-0000-0300-00005F000000}"/>
            </a:ext>
          </a:extLst>
        </xdr:cNvPr>
        <xdr:cNvSpPr txBox="1"/>
      </xdr:nvSpPr>
      <xdr:spPr>
        <a:xfrm rot="20157076">
          <a:off x="7976315" y="103669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47</xdr:row>
      <xdr:rowOff>344492</xdr:rowOff>
    </xdr:from>
    <xdr:ext cx="45719" cy="239485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xmlns="" id="{00000000-0008-0000-0300-000060000000}"/>
            </a:ext>
          </a:extLst>
        </xdr:cNvPr>
        <xdr:cNvSpPr txBox="1"/>
      </xdr:nvSpPr>
      <xdr:spPr>
        <a:xfrm rot="1373710" flipH="1">
          <a:off x="7303276" y="106886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45</xdr:row>
      <xdr:rowOff>135454</xdr:rowOff>
    </xdr:from>
    <xdr:ext cx="445211" cy="239485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xmlns="" id="{00000000-0008-0000-0300-000061000000}"/>
            </a:ext>
          </a:extLst>
        </xdr:cNvPr>
        <xdr:cNvSpPr txBox="1"/>
      </xdr:nvSpPr>
      <xdr:spPr>
        <a:xfrm rot="1174971">
          <a:off x="7716663" y="1007955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1138242</xdr:colOff>
      <xdr:row>47</xdr:row>
      <xdr:rowOff>153152</xdr:rowOff>
    </xdr:from>
    <xdr:ext cx="408214" cy="239485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xmlns="" id="{00000000-0008-0000-0300-000062000000}"/>
            </a:ext>
          </a:extLst>
        </xdr:cNvPr>
        <xdr:cNvSpPr txBox="1"/>
      </xdr:nvSpPr>
      <xdr:spPr>
        <a:xfrm rot="20157076">
          <a:off x="5672142" y="1295475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45</xdr:row>
      <xdr:rowOff>96476</xdr:rowOff>
    </xdr:from>
    <xdr:ext cx="408214" cy="239485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xmlns="" id="{00000000-0008-0000-0300-000063000000}"/>
            </a:ext>
          </a:extLst>
        </xdr:cNvPr>
        <xdr:cNvSpPr txBox="1"/>
      </xdr:nvSpPr>
      <xdr:spPr>
        <a:xfrm rot="1373710">
          <a:off x="7759295" y="1004057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1226520</xdr:colOff>
      <xdr:row>47</xdr:row>
      <xdr:rowOff>208568</xdr:rowOff>
    </xdr:from>
    <xdr:ext cx="408214" cy="239485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xmlns="" id="{00000000-0008-0000-0300-000065000000}"/>
            </a:ext>
          </a:extLst>
        </xdr:cNvPr>
        <xdr:cNvSpPr txBox="1"/>
      </xdr:nvSpPr>
      <xdr:spPr>
        <a:xfrm rot="1373710">
          <a:off x="4522170" y="1301016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226395</xdr:colOff>
      <xdr:row>43</xdr:row>
      <xdr:rowOff>551467</xdr:rowOff>
    </xdr:from>
    <xdr:ext cx="408214" cy="239485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xmlns="" id="{00000000-0008-0000-0300-000066000000}"/>
            </a:ext>
          </a:extLst>
        </xdr:cNvPr>
        <xdr:cNvSpPr txBox="1"/>
      </xdr:nvSpPr>
      <xdr:spPr>
        <a:xfrm rot="1373710">
          <a:off x="6903420" y="99431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359744</xdr:colOff>
      <xdr:row>45</xdr:row>
      <xdr:rowOff>8542</xdr:rowOff>
    </xdr:from>
    <xdr:ext cx="408214" cy="239485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xmlns="" id="{00000000-0008-0000-0300-000067000000}"/>
            </a:ext>
          </a:extLst>
        </xdr:cNvPr>
        <xdr:cNvSpPr txBox="1"/>
      </xdr:nvSpPr>
      <xdr:spPr>
        <a:xfrm rot="1373710">
          <a:off x="7036769" y="99526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47</xdr:row>
      <xdr:rowOff>344492</xdr:rowOff>
    </xdr:from>
    <xdr:ext cx="45719" cy="239485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xmlns="" id="{00000000-0008-0000-0300-000068000000}"/>
            </a:ext>
          </a:extLst>
        </xdr:cNvPr>
        <xdr:cNvSpPr txBox="1"/>
      </xdr:nvSpPr>
      <xdr:spPr>
        <a:xfrm rot="1373710" flipH="1">
          <a:off x="7303276" y="106886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43</xdr:row>
      <xdr:rowOff>344492</xdr:rowOff>
    </xdr:from>
    <xdr:ext cx="45719" cy="239485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xmlns="" id="{00000000-0008-0000-0300-00006A000000}"/>
            </a:ext>
          </a:extLst>
        </xdr:cNvPr>
        <xdr:cNvSpPr txBox="1"/>
      </xdr:nvSpPr>
      <xdr:spPr>
        <a:xfrm rot="1373710" flipH="1">
          <a:off x="7303276" y="987901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1334911</xdr:colOff>
      <xdr:row>49</xdr:row>
      <xdr:rowOff>30681</xdr:rowOff>
    </xdr:from>
    <xdr:ext cx="445211" cy="239485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xmlns="" id="{00000000-0008-0000-0300-00006D000000}"/>
            </a:ext>
          </a:extLst>
        </xdr:cNvPr>
        <xdr:cNvSpPr txBox="1"/>
      </xdr:nvSpPr>
      <xdr:spPr>
        <a:xfrm rot="1174971">
          <a:off x="5868811" y="1328948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14586</xdr:colOff>
      <xdr:row>51</xdr:row>
      <xdr:rowOff>168282</xdr:rowOff>
    </xdr:from>
    <xdr:ext cx="445211" cy="239485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xmlns="" id="{00000000-0008-0000-0300-00006E000000}"/>
            </a:ext>
          </a:extLst>
        </xdr:cNvPr>
        <xdr:cNvSpPr txBox="1"/>
      </xdr:nvSpPr>
      <xdr:spPr>
        <a:xfrm rot="1174971">
          <a:off x="4548486" y="1384618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1152529</xdr:colOff>
      <xdr:row>51</xdr:row>
      <xdr:rowOff>148390</xdr:rowOff>
    </xdr:from>
    <xdr:ext cx="408214" cy="239485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xmlns="" id="{00000000-0008-0000-0300-00006F000000}"/>
            </a:ext>
          </a:extLst>
        </xdr:cNvPr>
        <xdr:cNvSpPr txBox="1"/>
      </xdr:nvSpPr>
      <xdr:spPr>
        <a:xfrm rot="20157076">
          <a:off x="5686429" y="1382629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49</xdr:row>
      <xdr:rowOff>0</xdr:rowOff>
    </xdr:from>
    <xdr:ext cx="408214" cy="239485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xmlns="" id="{00000000-0008-0000-0300-000070000000}"/>
            </a:ext>
          </a:extLst>
        </xdr:cNvPr>
        <xdr:cNvSpPr txBox="1"/>
      </xdr:nvSpPr>
      <xdr:spPr>
        <a:xfrm rot="1373710">
          <a:off x="6912944" y="114099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49</xdr:row>
      <xdr:rowOff>0</xdr:rowOff>
    </xdr:from>
    <xdr:ext cx="408214" cy="239485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xmlns="" id="{00000000-0008-0000-0300-000071000000}"/>
            </a:ext>
          </a:extLst>
        </xdr:cNvPr>
        <xdr:cNvSpPr txBox="1"/>
      </xdr:nvSpPr>
      <xdr:spPr>
        <a:xfrm rot="1373710">
          <a:off x="6912944" y="114099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49</xdr:row>
      <xdr:rowOff>0</xdr:rowOff>
    </xdr:from>
    <xdr:ext cx="408214" cy="239485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xmlns="" id="{00000000-0008-0000-0300-000072000000}"/>
            </a:ext>
          </a:extLst>
        </xdr:cNvPr>
        <xdr:cNvSpPr txBox="1"/>
      </xdr:nvSpPr>
      <xdr:spPr>
        <a:xfrm rot="1373710">
          <a:off x="6912944" y="114099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49</xdr:row>
      <xdr:rowOff>0</xdr:rowOff>
    </xdr:from>
    <xdr:ext cx="45719" cy="239485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xmlns="" id="{00000000-0008-0000-0300-000073000000}"/>
            </a:ext>
          </a:extLst>
        </xdr:cNvPr>
        <xdr:cNvSpPr txBox="1"/>
      </xdr:nvSpPr>
      <xdr:spPr>
        <a:xfrm rot="1373710" flipH="1">
          <a:off x="7303276" y="114982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49</xdr:row>
      <xdr:rowOff>0</xdr:rowOff>
    </xdr:from>
    <xdr:ext cx="45719" cy="239485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xmlns="" id="{00000000-0008-0000-0300-000076000000}"/>
            </a:ext>
          </a:extLst>
        </xdr:cNvPr>
        <xdr:cNvSpPr txBox="1"/>
      </xdr:nvSpPr>
      <xdr:spPr>
        <a:xfrm rot="1373710" flipH="1">
          <a:off x="7303276" y="114982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49</xdr:row>
      <xdr:rowOff>0</xdr:rowOff>
    </xdr:from>
    <xdr:ext cx="45719" cy="239485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xmlns="" id="{00000000-0008-0000-0300-000077000000}"/>
            </a:ext>
          </a:extLst>
        </xdr:cNvPr>
        <xdr:cNvSpPr txBox="1"/>
      </xdr:nvSpPr>
      <xdr:spPr>
        <a:xfrm rot="1373710" flipH="1">
          <a:off x="7303276" y="114982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978786</xdr:colOff>
      <xdr:row>53</xdr:row>
      <xdr:rowOff>149545</xdr:rowOff>
    </xdr:from>
    <xdr:ext cx="408214" cy="239485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xmlns="" id="{00000000-0008-0000-0300-000079000000}"/>
            </a:ext>
          </a:extLst>
        </xdr:cNvPr>
        <xdr:cNvSpPr txBox="1"/>
      </xdr:nvSpPr>
      <xdr:spPr>
        <a:xfrm rot="608745">
          <a:off x="5512686" y="1424654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1266541</xdr:colOff>
      <xdr:row>53</xdr:row>
      <xdr:rowOff>224992</xdr:rowOff>
    </xdr:from>
    <xdr:ext cx="408214" cy="239485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xmlns="" id="{00000000-0008-0000-0300-00007A000000}"/>
            </a:ext>
          </a:extLst>
        </xdr:cNvPr>
        <xdr:cNvSpPr txBox="1"/>
      </xdr:nvSpPr>
      <xdr:spPr>
        <a:xfrm rot="965973">
          <a:off x="5800441" y="143219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53</xdr:row>
      <xdr:rowOff>0</xdr:rowOff>
    </xdr:from>
    <xdr:ext cx="445211" cy="239485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xmlns="" id="{00000000-0008-0000-0300-00007B000000}"/>
            </a:ext>
          </a:extLst>
        </xdr:cNvPr>
        <xdr:cNvSpPr txBox="1"/>
      </xdr:nvSpPr>
      <xdr:spPr>
        <a:xfrm rot="1174971">
          <a:off x="6786862" y="1337945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55</xdr:row>
      <xdr:rowOff>244216</xdr:rowOff>
    </xdr:from>
    <xdr:ext cx="408214" cy="239485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xmlns="" id="{00000000-0008-0000-0300-00007C000000}"/>
            </a:ext>
          </a:extLst>
        </xdr:cNvPr>
        <xdr:cNvSpPr txBox="1"/>
      </xdr:nvSpPr>
      <xdr:spPr>
        <a:xfrm rot="20157076">
          <a:off x="7175110" y="1398879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974021</xdr:colOff>
      <xdr:row>57</xdr:row>
      <xdr:rowOff>163834</xdr:rowOff>
    </xdr:from>
    <xdr:ext cx="408214" cy="239485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xmlns="" id="{00000000-0008-0000-0300-00007E000000}"/>
            </a:ext>
          </a:extLst>
        </xdr:cNvPr>
        <xdr:cNvSpPr txBox="1"/>
      </xdr:nvSpPr>
      <xdr:spPr>
        <a:xfrm rot="944024">
          <a:off x="5507921" y="1551813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1299878</xdr:colOff>
      <xdr:row>57</xdr:row>
      <xdr:rowOff>244045</xdr:rowOff>
    </xdr:from>
    <xdr:ext cx="408214" cy="239485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xmlns="" id="{00000000-0008-0000-0300-00007F000000}"/>
            </a:ext>
          </a:extLst>
        </xdr:cNvPr>
        <xdr:cNvSpPr txBox="1"/>
      </xdr:nvSpPr>
      <xdr:spPr>
        <a:xfrm rot="958001">
          <a:off x="5833778" y="1559834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59</xdr:row>
      <xdr:rowOff>244216</xdr:rowOff>
    </xdr:from>
    <xdr:ext cx="408214" cy="239485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00000000-0008-0000-0300-000081000000}"/>
            </a:ext>
          </a:extLst>
        </xdr:cNvPr>
        <xdr:cNvSpPr txBox="1"/>
      </xdr:nvSpPr>
      <xdr:spPr>
        <a:xfrm rot="20157076">
          <a:off x="7175110" y="1459839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1040698</xdr:colOff>
      <xdr:row>61</xdr:row>
      <xdr:rowOff>120968</xdr:rowOff>
    </xdr:from>
    <xdr:ext cx="408214" cy="239485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xmlns="" id="{00000000-0008-0000-0300-000083000000}"/>
            </a:ext>
          </a:extLst>
        </xdr:cNvPr>
        <xdr:cNvSpPr txBox="1"/>
      </xdr:nvSpPr>
      <xdr:spPr>
        <a:xfrm rot="520048">
          <a:off x="5574598" y="1677066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1337978</xdr:colOff>
      <xdr:row>61</xdr:row>
      <xdr:rowOff>167844</xdr:rowOff>
    </xdr:from>
    <xdr:ext cx="408214" cy="239485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xmlns="" id="{00000000-0008-0000-0300-000084000000}"/>
            </a:ext>
          </a:extLst>
        </xdr:cNvPr>
        <xdr:cNvSpPr txBox="1"/>
      </xdr:nvSpPr>
      <xdr:spPr>
        <a:xfrm rot="764033">
          <a:off x="5871878" y="1681754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59</xdr:row>
      <xdr:rowOff>263533</xdr:rowOff>
    </xdr:from>
    <xdr:ext cx="445211" cy="239485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xmlns="" id="{00000000-0008-0000-0300-000085000000}"/>
            </a:ext>
          </a:extLst>
        </xdr:cNvPr>
        <xdr:cNvSpPr txBox="1"/>
      </xdr:nvSpPr>
      <xdr:spPr>
        <a:xfrm rot="1174971">
          <a:off x="6786862" y="1459865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134192</xdr:colOff>
      <xdr:row>76</xdr:row>
      <xdr:rowOff>21421</xdr:rowOff>
    </xdr:from>
    <xdr:ext cx="445211" cy="239485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00000000-0008-0000-0300-000088000000}"/>
            </a:ext>
          </a:extLst>
        </xdr:cNvPr>
        <xdr:cNvSpPr txBox="1"/>
      </xdr:nvSpPr>
      <xdr:spPr>
        <a:xfrm rot="1174971">
          <a:off x="4668092" y="2297667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271053</xdr:colOff>
      <xdr:row>76</xdr:row>
      <xdr:rowOff>161539</xdr:rowOff>
    </xdr:from>
    <xdr:ext cx="445211" cy="239485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xmlns="" id="{00000000-0008-0000-0300-000089000000}"/>
            </a:ext>
          </a:extLst>
        </xdr:cNvPr>
        <xdr:cNvSpPr txBox="1"/>
      </xdr:nvSpPr>
      <xdr:spPr>
        <a:xfrm rot="1174971">
          <a:off x="4804953" y="2311678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785562</xdr:colOff>
      <xdr:row>75</xdr:row>
      <xdr:rowOff>44251</xdr:rowOff>
    </xdr:from>
    <xdr:ext cx="445211" cy="239485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xmlns="" id="{00000000-0008-0000-0300-00008A000000}"/>
            </a:ext>
          </a:extLst>
        </xdr:cNvPr>
        <xdr:cNvSpPr txBox="1"/>
      </xdr:nvSpPr>
      <xdr:spPr>
        <a:xfrm rot="797628">
          <a:off x="5319462" y="2244705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1206285</xdr:colOff>
      <xdr:row>75</xdr:row>
      <xdr:rowOff>129048</xdr:rowOff>
    </xdr:from>
    <xdr:ext cx="445211" cy="239485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xmlns="" id="{00000000-0008-0000-0300-00008B000000}"/>
            </a:ext>
          </a:extLst>
        </xdr:cNvPr>
        <xdr:cNvSpPr txBox="1"/>
      </xdr:nvSpPr>
      <xdr:spPr>
        <a:xfrm rot="967517">
          <a:off x="5740185" y="2253184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419857</xdr:colOff>
      <xdr:row>75</xdr:row>
      <xdr:rowOff>8237</xdr:rowOff>
    </xdr:from>
    <xdr:ext cx="445211" cy="25915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xmlns="" id="{00000000-0008-0000-0300-00008C000000}"/>
            </a:ext>
          </a:extLst>
        </xdr:cNvPr>
        <xdr:cNvSpPr txBox="1"/>
      </xdr:nvSpPr>
      <xdr:spPr>
        <a:xfrm rot="21164450">
          <a:off x="4953757" y="22411037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1305122</xdr:colOff>
      <xdr:row>76</xdr:row>
      <xdr:rowOff>224976</xdr:rowOff>
    </xdr:from>
    <xdr:ext cx="445211" cy="239485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xmlns="" id="{00000000-0008-0000-0300-00008D000000}"/>
            </a:ext>
          </a:extLst>
        </xdr:cNvPr>
        <xdr:cNvSpPr txBox="1"/>
      </xdr:nvSpPr>
      <xdr:spPr>
        <a:xfrm rot="20749047">
          <a:off x="5839022" y="231802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209551</xdr:colOff>
      <xdr:row>86</xdr:row>
      <xdr:rowOff>57149</xdr:rowOff>
    </xdr:from>
    <xdr:to>
      <xdr:col>4</xdr:col>
      <xdr:colOff>1504951</xdr:colOff>
      <xdr:row>88</xdr:row>
      <xdr:rowOff>285750</xdr:rowOff>
    </xdr:to>
    <xdr:pic>
      <xdr:nvPicPr>
        <xdr:cNvPr id="144" name="Рисунок 143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3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810376" y="24841199"/>
          <a:ext cx="1295400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333375</xdr:colOff>
      <xdr:row>92</xdr:row>
      <xdr:rowOff>38099</xdr:rowOff>
    </xdr:from>
    <xdr:to>
      <xdr:col>4</xdr:col>
      <xdr:colOff>1559379</xdr:colOff>
      <xdr:row>94</xdr:row>
      <xdr:rowOff>209550</xdr:rowOff>
    </xdr:to>
    <xdr:pic>
      <xdr:nvPicPr>
        <xdr:cNvPr id="146" name="Рисунок 145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3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34200" y="27022424"/>
          <a:ext cx="1226004" cy="1009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200868</xdr:colOff>
      <xdr:row>77</xdr:row>
      <xdr:rowOff>0</xdr:rowOff>
    </xdr:from>
    <xdr:ext cx="445211" cy="239485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xmlns="" id="{00000000-0008-0000-0300-000095000000}"/>
            </a:ext>
          </a:extLst>
        </xdr:cNvPr>
        <xdr:cNvSpPr txBox="1"/>
      </xdr:nvSpPr>
      <xdr:spPr>
        <a:xfrm rot="1174971">
          <a:off x="6877893" y="208692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77</xdr:row>
      <xdr:rowOff>0</xdr:rowOff>
    </xdr:from>
    <xdr:ext cx="445211" cy="239485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xmlns="" id="{00000000-0008-0000-0300-000096000000}"/>
            </a:ext>
          </a:extLst>
        </xdr:cNvPr>
        <xdr:cNvSpPr txBox="1"/>
      </xdr:nvSpPr>
      <xdr:spPr>
        <a:xfrm rot="1174971">
          <a:off x="7100478" y="208692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77</xdr:row>
      <xdr:rowOff>0</xdr:rowOff>
    </xdr:from>
    <xdr:ext cx="445211" cy="239485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xmlns="" id="{00000000-0008-0000-0300-000097000000}"/>
            </a:ext>
          </a:extLst>
        </xdr:cNvPr>
        <xdr:cNvSpPr txBox="1"/>
      </xdr:nvSpPr>
      <xdr:spPr>
        <a:xfrm rot="1437686">
          <a:off x="7434012" y="208692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77</xdr:row>
      <xdr:rowOff>0</xdr:rowOff>
    </xdr:from>
    <xdr:ext cx="445211" cy="239485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xmlns="" id="{00000000-0008-0000-0300-000098000000}"/>
            </a:ext>
          </a:extLst>
        </xdr:cNvPr>
        <xdr:cNvSpPr txBox="1"/>
      </xdr:nvSpPr>
      <xdr:spPr>
        <a:xfrm rot="1437686">
          <a:off x="7902363" y="208692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77</xdr:row>
      <xdr:rowOff>0</xdr:rowOff>
    </xdr:from>
    <xdr:ext cx="445211" cy="25915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xmlns="" id="{00000000-0008-0000-0300-000099000000}"/>
            </a:ext>
          </a:extLst>
        </xdr:cNvPr>
        <xdr:cNvSpPr txBox="1"/>
      </xdr:nvSpPr>
      <xdr:spPr>
        <a:xfrm rot="20101558">
          <a:off x="6934956" y="20869275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1333696</xdr:colOff>
      <xdr:row>77</xdr:row>
      <xdr:rowOff>0</xdr:rowOff>
    </xdr:from>
    <xdr:ext cx="445211" cy="239485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xmlns="" id="{00000000-0008-0000-0300-00009A000000}"/>
            </a:ext>
          </a:extLst>
        </xdr:cNvPr>
        <xdr:cNvSpPr txBox="1"/>
      </xdr:nvSpPr>
      <xdr:spPr>
        <a:xfrm rot="20101558">
          <a:off x="8010721" y="208692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105619</xdr:colOff>
      <xdr:row>71</xdr:row>
      <xdr:rowOff>478621</xdr:rowOff>
    </xdr:from>
    <xdr:ext cx="445211" cy="239485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xmlns="" id="{00000000-0008-0000-0300-00009C000000}"/>
            </a:ext>
          </a:extLst>
        </xdr:cNvPr>
        <xdr:cNvSpPr txBox="1"/>
      </xdr:nvSpPr>
      <xdr:spPr>
        <a:xfrm rot="1174971">
          <a:off x="4639519" y="2067162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275815</xdr:colOff>
      <xdr:row>72</xdr:row>
      <xdr:rowOff>23426</xdr:rowOff>
    </xdr:from>
    <xdr:ext cx="445211" cy="239485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xmlns="" id="{00000000-0008-0000-0300-00009D000000}"/>
            </a:ext>
          </a:extLst>
        </xdr:cNvPr>
        <xdr:cNvSpPr txBox="1"/>
      </xdr:nvSpPr>
      <xdr:spPr>
        <a:xfrm rot="1174971">
          <a:off x="4809715" y="2076887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776037</xdr:colOff>
      <xdr:row>71</xdr:row>
      <xdr:rowOff>34727</xdr:rowOff>
    </xdr:from>
    <xdr:ext cx="445211" cy="239485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xmlns="" id="{00000000-0008-0000-0300-00009E000000}"/>
            </a:ext>
          </a:extLst>
        </xdr:cNvPr>
        <xdr:cNvSpPr txBox="1"/>
      </xdr:nvSpPr>
      <xdr:spPr>
        <a:xfrm rot="1121092">
          <a:off x="5309937" y="202277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1163426</xdr:colOff>
      <xdr:row>71</xdr:row>
      <xdr:rowOff>124288</xdr:rowOff>
    </xdr:from>
    <xdr:ext cx="445211" cy="239485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xmlns="" id="{00000000-0008-0000-0300-00009F000000}"/>
            </a:ext>
          </a:extLst>
        </xdr:cNvPr>
        <xdr:cNvSpPr txBox="1"/>
      </xdr:nvSpPr>
      <xdr:spPr>
        <a:xfrm rot="994811">
          <a:off x="5697326" y="2031728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372231</xdr:colOff>
      <xdr:row>70</xdr:row>
      <xdr:rowOff>374949</xdr:rowOff>
    </xdr:from>
    <xdr:ext cx="445211" cy="25915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xmlns="" id="{00000000-0008-0000-0300-0000A0000000}"/>
            </a:ext>
          </a:extLst>
        </xdr:cNvPr>
        <xdr:cNvSpPr txBox="1"/>
      </xdr:nvSpPr>
      <xdr:spPr>
        <a:xfrm rot="21010619">
          <a:off x="4906131" y="20186949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1305121</xdr:colOff>
      <xdr:row>72</xdr:row>
      <xdr:rowOff>182113</xdr:rowOff>
    </xdr:from>
    <xdr:ext cx="445211" cy="239485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00000000-0008-0000-0300-0000A1000000}"/>
            </a:ext>
          </a:extLst>
        </xdr:cNvPr>
        <xdr:cNvSpPr txBox="1"/>
      </xdr:nvSpPr>
      <xdr:spPr>
        <a:xfrm rot="20566020">
          <a:off x="5839021" y="20927563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119904</xdr:colOff>
      <xdr:row>73</xdr:row>
      <xdr:rowOff>511959</xdr:rowOff>
    </xdr:from>
    <xdr:ext cx="445211" cy="239485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00000000-0008-0000-0300-0000A3000000}"/>
            </a:ext>
          </a:extLst>
        </xdr:cNvPr>
        <xdr:cNvSpPr txBox="1"/>
      </xdr:nvSpPr>
      <xdr:spPr>
        <a:xfrm rot="1174971">
          <a:off x="4653804" y="2180985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285340</xdr:colOff>
      <xdr:row>74</xdr:row>
      <xdr:rowOff>61525</xdr:rowOff>
    </xdr:from>
    <xdr:ext cx="445211" cy="239485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00000000-0008-0000-0300-0000A4000000}"/>
            </a:ext>
          </a:extLst>
        </xdr:cNvPr>
        <xdr:cNvSpPr txBox="1"/>
      </xdr:nvSpPr>
      <xdr:spPr>
        <a:xfrm rot="1174971">
          <a:off x="4819240" y="219118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737937</xdr:colOff>
      <xdr:row>73</xdr:row>
      <xdr:rowOff>82352</xdr:rowOff>
    </xdr:from>
    <xdr:ext cx="445211" cy="239485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xmlns="" id="{00000000-0008-0000-0300-0000A5000000}"/>
            </a:ext>
          </a:extLst>
        </xdr:cNvPr>
        <xdr:cNvSpPr txBox="1"/>
      </xdr:nvSpPr>
      <xdr:spPr>
        <a:xfrm rot="937375">
          <a:off x="5271837" y="213802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1220576</xdr:colOff>
      <xdr:row>73</xdr:row>
      <xdr:rowOff>200487</xdr:rowOff>
    </xdr:from>
    <xdr:ext cx="445211" cy="239485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300-0000A6000000}"/>
            </a:ext>
          </a:extLst>
        </xdr:cNvPr>
        <xdr:cNvSpPr txBox="1"/>
      </xdr:nvSpPr>
      <xdr:spPr>
        <a:xfrm rot="992450">
          <a:off x="5754476" y="2149838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424619</xdr:colOff>
      <xdr:row>73</xdr:row>
      <xdr:rowOff>51100</xdr:rowOff>
    </xdr:from>
    <xdr:ext cx="445211" cy="25915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00000000-0008-0000-0300-0000A7000000}"/>
            </a:ext>
          </a:extLst>
        </xdr:cNvPr>
        <xdr:cNvSpPr txBox="1"/>
      </xdr:nvSpPr>
      <xdr:spPr>
        <a:xfrm rot="21118517">
          <a:off x="4958519" y="21349000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1314647</xdr:colOff>
      <xdr:row>74</xdr:row>
      <xdr:rowOff>248787</xdr:rowOff>
    </xdr:from>
    <xdr:ext cx="445211" cy="239485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300-0000A8000000}"/>
            </a:ext>
          </a:extLst>
        </xdr:cNvPr>
        <xdr:cNvSpPr txBox="1"/>
      </xdr:nvSpPr>
      <xdr:spPr>
        <a:xfrm rot="21014077">
          <a:off x="5848547" y="2209913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3</xdr:col>
      <xdr:colOff>323851</xdr:colOff>
      <xdr:row>0</xdr:row>
      <xdr:rowOff>161925</xdr:rowOff>
    </xdr:from>
    <xdr:to>
      <xdr:col>4</xdr:col>
      <xdr:colOff>552451</xdr:colOff>
      <xdr:row>0</xdr:row>
      <xdr:rowOff>1314450</xdr:rowOff>
    </xdr:to>
    <xdr:pic>
      <xdr:nvPicPr>
        <xdr:cNvPr id="180" name="Picture 14">
          <a:extLst>
            <a:ext uri="{FF2B5EF4-FFF2-40B4-BE49-F238E27FC236}">
              <a16:creationId xmlns:a16="http://schemas.microsoft.com/office/drawing/2014/main" xmlns="" id="{00000000-0008-0000-03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43376" y="161925"/>
          <a:ext cx="146685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1118701</xdr:colOff>
      <xdr:row>65</xdr:row>
      <xdr:rowOff>54243</xdr:rowOff>
    </xdr:from>
    <xdr:ext cx="534222" cy="239485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300-0000B5000000}"/>
            </a:ext>
          </a:extLst>
        </xdr:cNvPr>
        <xdr:cNvSpPr txBox="1"/>
      </xdr:nvSpPr>
      <xdr:spPr>
        <a:xfrm rot="905588">
          <a:off x="5652601" y="17961243"/>
          <a:ext cx="53422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1836</a:t>
          </a:r>
        </a:p>
      </xdr:txBody>
    </xdr:sp>
    <xdr:clientData/>
  </xdr:oneCellAnchor>
  <xdr:oneCellAnchor>
    <xdr:from>
      <xdr:col>4</xdr:col>
      <xdr:colOff>110819</xdr:colOff>
      <xdr:row>66</xdr:row>
      <xdr:rowOff>345553</xdr:rowOff>
    </xdr:from>
    <xdr:ext cx="489370" cy="239485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300-0000B6000000}"/>
            </a:ext>
          </a:extLst>
        </xdr:cNvPr>
        <xdr:cNvSpPr txBox="1"/>
      </xdr:nvSpPr>
      <xdr:spPr>
        <a:xfrm rot="1039648">
          <a:off x="4644719" y="18633553"/>
          <a:ext cx="489370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</a:p>
      </xdr:txBody>
    </xdr:sp>
    <xdr:clientData/>
  </xdr:oneCellAnchor>
  <xdr:oneCellAnchor>
    <xdr:from>
      <xdr:col>4</xdr:col>
      <xdr:colOff>1123464</xdr:colOff>
      <xdr:row>68</xdr:row>
      <xdr:rowOff>63766</xdr:rowOff>
    </xdr:from>
    <xdr:ext cx="534222" cy="239485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300-0000B7000000}"/>
            </a:ext>
          </a:extLst>
        </xdr:cNvPr>
        <xdr:cNvSpPr txBox="1"/>
      </xdr:nvSpPr>
      <xdr:spPr>
        <a:xfrm rot="1025326">
          <a:off x="5657364" y="19113766"/>
          <a:ext cx="53422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1836</a:t>
          </a:r>
        </a:p>
      </xdr:txBody>
    </xdr:sp>
    <xdr:clientData/>
  </xdr:oneCellAnchor>
  <xdr:oneCellAnchor>
    <xdr:from>
      <xdr:col>4</xdr:col>
      <xdr:colOff>167970</xdr:colOff>
      <xdr:row>69</xdr:row>
      <xdr:rowOff>278877</xdr:rowOff>
    </xdr:from>
    <xdr:ext cx="489370" cy="239485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300-0000B8000000}"/>
            </a:ext>
          </a:extLst>
        </xdr:cNvPr>
        <xdr:cNvSpPr txBox="1"/>
      </xdr:nvSpPr>
      <xdr:spPr>
        <a:xfrm rot="696080">
          <a:off x="4701870" y="19709877"/>
          <a:ext cx="489370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1436</a:t>
          </a:r>
        </a:p>
      </xdr:txBody>
    </xdr:sp>
    <xdr:clientData/>
  </xdr:oneCellAnchor>
  <xdr:oneCellAnchor>
    <xdr:from>
      <xdr:col>3</xdr:col>
      <xdr:colOff>1218791</xdr:colOff>
      <xdr:row>79</xdr:row>
      <xdr:rowOff>123439</xdr:rowOff>
    </xdr:from>
    <xdr:ext cx="445211" cy="239485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300-0000B9000000}"/>
            </a:ext>
          </a:extLst>
        </xdr:cNvPr>
        <xdr:cNvSpPr txBox="1"/>
      </xdr:nvSpPr>
      <xdr:spPr>
        <a:xfrm rot="1174971">
          <a:off x="4514441" y="2424073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1009846</xdr:colOff>
      <xdr:row>77</xdr:row>
      <xdr:rowOff>320224</xdr:rowOff>
    </xdr:from>
    <xdr:ext cx="445211" cy="239485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300-0000BA000000}"/>
            </a:ext>
          </a:extLst>
        </xdr:cNvPr>
        <xdr:cNvSpPr txBox="1"/>
      </xdr:nvSpPr>
      <xdr:spPr>
        <a:xfrm rot="20930776">
          <a:off x="5543746" y="2377077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747302</xdr:colOff>
      <xdr:row>77</xdr:row>
      <xdr:rowOff>204402</xdr:rowOff>
    </xdr:from>
    <xdr:ext cx="445211" cy="239485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300-0000BB000000}"/>
            </a:ext>
          </a:extLst>
        </xdr:cNvPr>
        <xdr:cNvSpPr txBox="1"/>
      </xdr:nvSpPr>
      <xdr:spPr>
        <a:xfrm rot="1174971">
          <a:off x="5281202" y="236549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1180688</xdr:colOff>
      <xdr:row>82</xdr:row>
      <xdr:rowOff>147252</xdr:rowOff>
    </xdr:from>
    <xdr:ext cx="445211" cy="239485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300-0000BC000000}"/>
            </a:ext>
          </a:extLst>
        </xdr:cNvPr>
        <xdr:cNvSpPr txBox="1"/>
      </xdr:nvSpPr>
      <xdr:spPr>
        <a:xfrm rot="1174971">
          <a:off x="4476338" y="254647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758775</xdr:colOff>
      <xdr:row>81</xdr:row>
      <xdr:rowOff>107062</xdr:rowOff>
    </xdr:from>
    <xdr:ext cx="620252" cy="239485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300-0000BD000000}"/>
            </a:ext>
          </a:extLst>
        </xdr:cNvPr>
        <xdr:cNvSpPr txBox="1"/>
      </xdr:nvSpPr>
      <xdr:spPr>
        <a:xfrm rot="20815556">
          <a:off x="5292675" y="250054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475</a:t>
          </a:r>
        </a:p>
      </xdr:txBody>
    </xdr:sp>
    <xdr:clientData/>
  </xdr:oneCellAnchor>
  <xdr:oneCellAnchor>
    <xdr:from>
      <xdr:col>4</xdr:col>
      <xdr:colOff>813977</xdr:colOff>
      <xdr:row>80</xdr:row>
      <xdr:rowOff>304414</xdr:rowOff>
    </xdr:from>
    <xdr:ext cx="445211" cy="239485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300-0000BE000000}"/>
            </a:ext>
          </a:extLst>
        </xdr:cNvPr>
        <xdr:cNvSpPr txBox="1"/>
      </xdr:nvSpPr>
      <xdr:spPr>
        <a:xfrm rot="1621973">
          <a:off x="5347877" y="2478366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279597</xdr:colOff>
      <xdr:row>100</xdr:row>
      <xdr:rowOff>168474</xdr:rowOff>
    </xdr:from>
    <xdr:ext cx="445211" cy="239485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300-0000BF000000}"/>
            </a:ext>
          </a:extLst>
        </xdr:cNvPr>
        <xdr:cNvSpPr txBox="1"/>
      </xdr:nvSpPr>
      <xdr:spPr>
        <a:xfrm rot="20445068">
          <a:off x="4813894" y="3442870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372667</xdr:colOff>
      <xdr:row>105</xdr:row>
      <xdr:rowOff>170657</xdr:rowOff>
    </xdr:from>
    <xdr:ext cx="445211" cy="239485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300-0000C0000000}"/>
            </a:ext>
          </a:extLst>
        </xdr:cNvPr>
        <xdr:cNvSpPr txBox="1"/>
      </xdr:nvSpPr>
      <xdr:spPr>
        <a:xfrm rot="20800641">
          <a:off x="4906964" y="3581995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326823</xdr:colOff>
      <xdr:row>110</xdr:row>
      <xdr:rowOff>190104</xdr:rowOff>
    </xdr:from>
    <xdr:ext cx="445211" cy="239485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300-0000C1000000}"/>
            </a:ext>
          </a:extLst>
        </xdr:cNvPr>
        <xdr:cNvSpPr txBox="1"/>
      </xdr:nvSpPr>
      <xdr:spPr>
        <a:xfrm rot="20519455">
          <a:off x="4861120" y="3740209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1348971</xdr:colOff>
      <xdr:row>35</xdr:row>
      <xdr:rowOff>258399</xdr:rowOff>
    </xdr:from>
    <xdr:ext cx="408214" cy="239485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xmlns="" id="{00000000-0008-0000-0300-0000C3000000}"/>
            </a:ext>
          </a:extLst>
        </xdr:cNvPr>
        <xdr:cNvSpPr txBox="1"/>
      </xdr:nvSpPr>
      <xdr:spPr>
        <a:xfrm rot="19667786">
          <a:off x="5882871" y="1057397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213438</xdr:colOff>
      <xdr:row>35</xdr:row>
      <xdr:rowOff>65700</xdr:rowOff>
    </xdr:from>
    <xdr:ext cx="408214" cy="239485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xmlns="" id="{00000000-0008-0000-0300-0000C4000000}"/>
            </a:ext>
          </a:extLst>
        </xdr:cNvPr>
        <xdr:cNvSpPr txBox="1"/>
      </xdr:nvSpPr>
      <xdr:spPr>
        <a:xfrm rot="20568817">
          <a:off x="4747338" y="103812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1190213</xdr:colOff>
      <xdr:row>85</xdr:row>
      <xdr:rowOff>142490</xdr:rowOff>
    </xdr:from>
    <xdr:ext cx="445211" cy="239485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00000000-0008-0000-0300-0000C5000000}"/>
            </a:ext>
          </a:extLst>
        </xdr:cNvPr>
        <xdr:cNvSpPr txBox="1"/>
      </xdr:nvSpPr>
      <xdr:spPr>
        <a:xfrm rot="1174971">
          <a:off x="4485863" y="2671724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754696</xdr:colOff>
      <xdr:row>84</xdr:row>
      <xdr:rowOff>289395</xdr:rowOff>
    </xdr:from>
    <xdr:ext cx="620252" cy="239485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00000000-0008-0000-0300-0000C6000000}"/>
            </a:ext>
          </a:extLst>
        </xdr:cNvPr>
        <xdr:cNvSpPr txBox="1"/>
      </xdr:nvSpPr>
      <xdr:spPr>
        <a:xfrm rot="20948534">
          <a:off x="5285875" y="26530770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475</a:t>
          </a:r>
        </a:p>
      </xdr:txBody>
    </xdr:sp>
    <xdr:clientData/>
  </xdr:oneCellAnchor>
  <xdr:oneCellAnchor>
    <xdr:from>
      <xdr:col>4</xdr:col>
      <xdr:colOff>799691</xdr:colOff>
      <xdr:row>83</xdr:row>
      <xdr:rowOff>318701</xdr:rowOff>
    </xdr:from>
    <xdr:ext cx="445211" cy="239485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00000000-0008-0000-0300-0000C7000000}"/>
            </a:ext>
          </a:extLst>
        </xdr:cNvPr>
        <xdr:cNvSpPr txBox="1"/>
      </xdr:nvSpPr>
      <xdr:spPr>
        <a:xfrm rot="1621973">
          <a:off x="5333591" y="2605525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156751</xdr:colOff>
      <xdr:row>87</xdr:row>
      <xdr:rowOff>413952</xdr:rowOff>
    </xdr:from>
    <xdr:ext cx="445211" cy="239485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xmlns="" id="{00000000-0008-0000-0300-0000C8000000}"/>
            </a:ext>
          </a:extLst>
        </xdr:cNvPr>
        <xdr:cNvSpPr txBox="1"/>
      </xdr:nvSpPr>
      <xdr:spPr>
        <a:xfrm rot="1174971">
          <a:off x="5414551" y="259409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728254</xdr:colOff>
      <xdr:row>86</xdr:row>
      <xdr:rowOff>347276</xdr:rowOff>
    </xdr:from>
    <xdr:ext cx="445211" cy="239485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xmlns="" id="{00000000-0008-0000-0300-0000C9000000}"/>
            </a:ext>
          </a:extLst>
        </xdr:cNvPr>
        <xdr:cNvSpPr txBox="1"/>
      </xdr:nvSpPr>
      <xdr:spPr>
        <a:xfrm rot="1621973">
          <a:off x="5986054" y="2545517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696864</xdr:colOff>
      <xdr:row>87</xdr:row>
      <xdr:rowOff>230887</xdr:rowOff>
    </xdr:from>
    <xdr:ext cx="620252" cy="239485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xmlns="" id="{00000000-0008-0000-0300-0000CA000000}"/>
            </a:ext>
          </a:extLst>
        </xdr:cNvPr>
        <xdr:cNvSpPr txBox="1"/>
      </xdr:nvSpPr>
      <xdr:spPr>
        <a:xfrm rot="20101558">
          <a:off x="5954664" y="2575788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194851</xdr:colOff>
      <xdr:row>91</xdr:row>
      <xdr:rowOff>23427</xdr:rowOff>
    </xdr:from>
    <xdr:ext cx="445211" cy="239485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300-0000CB000000}"/>
            </a:ext>
          </a:extLst>
        </xdr:cNvPr>
        <xdr:cNvSpPr txBox="1"/>
      </xdr:nvSpPr>
      <xdr:spPr>
        <a:xfrm rot="1174971">
          <a:off x="5452651" y="272268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804454</xdr:colOff>
      <xdr:row>89</xdr:row>
      <xdr:rowOff>328227</xdr:rowOff>
    </xdr:from>
    <xdr:ext cx="445211" cy="239485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300-0000CC000000}"/>
            </a:ext>
          </a:extLst>
        </xdr:cNvPr>
        <xdr:cNvSpPr txBox="1"/>
      </xdr:nvSpPr>
      <xdr:spPr>
        <a:xfrm rot="1621973">
          <a:off x="6062254" y="266934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734964</xdr:colOff>
      <xdr:row>90</xdr:row>
      <xdr:rowOff>259462</xdr:rowOff>
    </xdr:from>
    <xdr:ext cx="620252" cy="239485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00000000-0008-0000-0300-0000CD000000}"/>
            </a:ext>
          </a:extLst>
        </xdr:cNvPr>
        <xdr:cNvSpPr txBox="1"/>
      </xdr:nvSpPr>
      <xdr:spPr>
        <a:xfrm rot="20101558">
          <a:off x="5992764" y="2704376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261524</xdr:colOff>
      <xdr:row>93</xdr:row>
      <xdr:rowOff>385377</xdr:rowOff>
    </xdr:from>
    <xdr:ext cx="445211" cy="239485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xmlns="" id="{00000000-0008-0000-0300-0000CE000000}"/>
            </a:ext>
          </a:extLst>
        </xdr:cNvPr>
        <xdr:cNvSpPr txBox="1"/>
      </xdr:nvSpPr>
      <xdr:spPr>
        <a:xfrm rot="1174971">
          <a:off x="5519324" y="284269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871127</xdr:colOff>
      <xdr:row>92</xdr:row>
      <xdr:rowOff>271077</xdr:rowOff>
    </xdr:from>
    <xdr:ext cx="445211" cy="239485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xmlns="" id="{00000000-0008-0000-0300-0000CF000000}"/>
            </a:ext>
          </a:extLst>
        </xdr:cNvPr>
        <xdr:cNvSpPr txBox="1"/>
      </xdr:nvSpPr>
      <xdr:spPr>
        <a:xfrm rot="1621973">
          <a:off x="6128927" y="278935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801637</xdr:colOff>
      <xdr:row>93</xdr:row>
      <xdr:rowOff>202312</xdr:rowOff>
    </xdr:from>
    <xdr:ext cx="620252" cy="239485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xmlns="" id="{00000000-0008-0000-0300-0000D0000000}"/>
            </a:ext>
          </a:extLst>
        </xdr:cNvPr>
        <xdr:cNvSpPr txBox="1"/>
      </xdr:nvSpPr>
      <xdr:spPr>
        <a:xfrm rot="20101558">
          <a:off x="6059437" y="282439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71435</xdr:colOff>
      <xdr:row>95</xdr:row>
      <xdr:rowOff>206969</xdr:rowOff>
    </xdr:from>
    <xdr:ext cx="445211" cy="239485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xmlns="" id="{00000000-0008-0000-0300-0000D1000000}"/>
            </a:ext>
          </a:extLst>
        </xdr:cNvPr>
        <xdr:cNvSpPr txBox="1"/>
      </xdr:nvSpPr>
      <xdr:spPr>
        <a:xfrm rot="20520258">
          <a:off x="4605732" y="3301364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78225</xdr:colOff>
      <xdr:row>115</xdr:row>
      <xdr:rowOff>115614</xdr:rowOff>
    </xdr:from>
    <xdr:ext cx="445211" cy="246576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xmlns="" id="{00000000-0008-0000-0300-0000D3000000}"/>
            </a:ext>
          </a:extLst>
        </xdr:cNvPr>
        <xdr:cNvSpPr txBox="1"/>
      </xdr:nvSpPr>
      <xdr:spPr>
        <a:xfrm rot="19524056">
          <a:off x="5336025" y="38377539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0</xdr:colOff>
      <xdr:row>120</xdr:row>
      <xdr:rowOff>142875</xdr:rowOff>
    </xdr:from>
    <xdr:ext cx="445211" cy="246576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xmlns="" id="{00000000-0008-0000-0300-0000D4000000}"/>
            </a:ext>
          </a:extLst>
        </xdr:cNvPr>
        <xdr:cNvSpPr txBox="1"/>
      </xdr:nvSpPr>
      <xdr:spPr>
        <a:xfrm rot="19524056">
          <a:off x="5257800" y="39976425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1390650</xdr:colOff>
      <xdr:row>126</xdr:row>
      <xdr:rowOff>61912</xdr:rowOff>
    </xdr:from>
    <xdr:ext cx="445211" cy="246576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xmlns="" id="{00000000-0008-0000-0300-0000D5000000}"/>
            </a:ext>
          </a:extLst>
        </xdr:cNvPr>
        <xdr:cNvSpPr txBox="1"/>
      </xdr:nvSpPr>
      <xdr:spPr>
        <a:xfrm rot="870440">
          <a:off x="5924550" y="42276712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1376359</xdr:colOff>
      <xdr:row>129</xdr:row>
      <xdr:rowOff>104776</xdr:rowOff>
    </xdr:from>
    <xdr:ext cx="445211" cy="246576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xmlns="" id="{00000000-0008-0000-0300-0000D6000000}"/>
            </a:ext>
          </a:extLst>
        </xdr:cNvPr>
        <xdr:cNvSpPr txBox="1"/>
      </xdr:nvSpPr>
      <xdr:spPr>
        <a:xfrm rot="834886">
          <a:off x="5910259" y="43348276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1390651</xdr:colOff>
      <xdr:row>132</xdr:row>
      <xdr:rowOff>66676</xdr:rowOff>
    </xdr:from>
    <xdr:ext cx="445211" cy="246576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xmlns="" id="{00000000-0008-0000-0300-0000D7000000}"/>
            </a:ext>
          </a:extLst>
        </xdr:cNvPr>
        <xdr:cNvSpPr txBox="1"/>
      </xdr:nvSpPr>
      <xdr:spPr>
        <a:xfrm rot="920244">
          <a:off x="5924551" y="44338876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1381125</xdr:colOff>
      <xdr:row>135</xdr:row>
      <xdr:rowOff>142873</xdr:rowOff>
    </xdr:from>
    <xdr:ext cx="445211" cy="246576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00000000-0008-0000-0300-0000D8000000}"/>
            </a:ext>
          </a:extLst>
        </xdr:cNvPr>
        <xdr:cNvSpPr txBox="1"/>
      </xdr:nvSpPr>
      <xdr:spPr>
        <a:xfrm rot="1523684">
          <a:off x="5915025" y="45443773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1362075</xdr:colOff>
      <xdr:row>138</xdr:row>
      <xdr:rowOff>119063</xdr:rowOff>
    </xdr:from>
    <xdr:ext cx="445211" cy="246576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xmlns="" id="{00000000-0008-0000-0300-0000D9000000}"/>
            </a:ext>
          </a:extLst>
        </xdr:cNvPr>
        <xdr:cNvSpPr txBox="1"/>
      </xdr:nvSpPr>
      <xdr:spPr>
        <a:xfrm rot="1523684">
          <a:off x="5895975" y="46448663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1376363</xdr:colOff>
      <xdr:row>141</xdr:row>
      <xdr:rowOff>176213</xdr:rowOff>
    </xdr:from>
    <xdr:ext cx="445211" cy="246576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xmlns="" id="{00000000-0008-0000-0300-0000DA000000}"/>
            </a:ext>
          </a:extLst>
        </xdr:cNvPr>
        <xdr:cNvSpPr txBox="1"/>
      </xdr:nvSpPr>
      <xdr:spPr>
        <a:xfrm rot="1523684">
          <a:off x="5910263" y="47534513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1168539</xdr:colOff>
      <xdr:row>144</xdr:row>
      <xdr:rowOff>253677</xdr:rowOff>
    </xdr:from>
    <xdr:ext cx="606593" cy="246576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xmlns="" id="{00000000-0008-0000-0300-0000DB000000}"/>
            </a:ext>
          </a:extLst>
        </xdr:cNvPr>
        <xdr:cNvSpPr txBox="1"/>
      </xdr:nvSpPr>
      <xdr:spPr>
        <a:xfrm rot="982008">
          <a:off x="5702439" y="48640677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600  600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1173300</xdr:colOff>
      <xdr:row>147</xdr:row>
      <xdr:rowOff>272724</xdr:rowOff>
    </xdr:from>
    <xdr:ext cx="606593" cy="246576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xmlns="" id="{00000000-0008-0000-0300-0000DC000000}"/>
            </a:ext>
          </a:extLst>
        </xdr:cNvPr>
        <xdr:cNvSpPr txBox="1"/>
      </xdr:nvSpPr>
      <xdr:spPr>
        <a:xfrm rot="921217">
          <a:off x="5707200" y="49917024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1182822</xdr:colOff>
      <xdr:row>150</xdr:row>
      <xdr:rowOff>248913</xdr:rowOff>
    </xdr:from>
    <xdr:ext cx="606593" cy="246576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xmlns="" id="{00000000-0008-0000-0300-0000DD000000}"/>
            </a:ext>
          </a:extLst>
        </xdr:cNvPr>
        <xdr:cNvSpPr txBox="1"/>
      </xdr:nvSpPr>
      <xdr:spPr>
        <a:xfrm rot="1208522">
          <a:off x="5716722" y="51121938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800  800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923924</xdr:colOff>
      <xdr:row>164</xdr:row>
      <xdr:rowOff>33338</xdr:rowOff>
    </xdr:from>
    <xdr:ext cx="445211" cy="246576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xmlns="" id="{00000000-0008-0000-0300-0000DE000000}"/>
            </a:ext>
          </a:extLst>
        </xdr:cNvPr>
        <xdr:cNvSpPr txBox="1"/>
      </xdr:nvSpPr>
      <xdr:spPr>
        <a:xfrm rot="1628473">
          <a:off x="6181724" y="55421213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1152524</xdr:colOff>
      <xdr:row>169</xdr:row>
      <xdr:rowOff>14289</xdr:rowOff>
    </xdr:from>
    <xdr:ext cx="445211" cy="246576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xmlns="" id="{00000000-0008-0000-0300-0000DF000000}"/>
            </a:ext>
          </a:extLst>
        </xdr:cNvPr>
        <xdr:cNvSpPr txBox="1"/>
      </xdr:nvSpPr>
      <xdr:spPr>
        <a:xfrm rot="1628473">
          <a:off x="6410324" y="56878539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1285874</xdr:colOff>
      <xdr:row>173</xdr:row>
      <xdr:rowOff>128589</xdr:rowOff>
    </xdr:from>
    <xdr:ext cx="445211" cy="246576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xmlns="" id="{00000000-0008-0000-0300-0000E0000000}"/>
            </a:ext>
          </a:extLst>
        </xdr:cNvPr>
        <xdr:cNvSpPr txBox="1"/>
      </xdr:nvSpPr>
      <xdr:spPr>
        <a:xfrm rot="1628473">
          <a:off x="6543674" y="58250139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209551</xdr:colOff>
      <xdr:row>86</xdr:row>
      <xdr:rowOff>57149</xdr:rowOff>
    </xdr:from>
    <xdr:to>
      <xdr:col>4</xdr:col>
      <xdr:colOff>1504951</xdr:colOff>
      <xdr:row>88</xdr:row>
      <xdr:rowOff>285750</xdr:rowOff>
    </xdr:to>
    <xdr:pic>
      <xdr:nvPicPr>
        <xdr:cNvPr id="210" name="Рисунок 209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3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86176" y="25336499"/>
          <a:ext cx="1295400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156751</xdr:colOff>
      <xdr:row>87</xdr:row>
      <xdr:rowOff>413952</xdr:rowOff>
    </xdr:from>
    <xdr:ext cx="445211" cy="239485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xmlns="" id="{00000000-0008-0000-0300-0000E2000000}"/>
            </a:ext>
          </a:extLst>
        </xdr:cNvPr>
        <xdr:cNvSpPr txBox="1"/>
      </xdr:nvSpPr>
      <xdr:spPr>
        <a:xfrm rot="1174971">
          <a:off x="3633376" y="261124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728254</xdr:colOff>
      <xdr:row>86</xdr:row>
      <xdr:rowOff>347276</xdr:rowOff>
    </xdr:from>
    <xdr:ext cx="445211" cy="239485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xmlns="" id="{00000000-0008-0000-0300-0000E3000000}"/>
            </a:ext>
          </a:extLst>
        </xdr:cNvPr>
        <xdr:cNvSpPr txBox="1"/>
      </xdr:nvSpPr>
      <xdr:spPr>
        <a:xfrm rot="1621973">
          <a:off x="4204879" y="256266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696864</xdr:colOff>
      <xdr:row>87</xdr:row>
      <xdr:rowOff>230887</xdr:rowOff>
    </xdr:from>
    <xdr:ext cx="620252" cy="239485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xmlns="" id="{00000000-0008-0000-0300-0000E4000000}"/>
            </a:ext>
          </a:extLst>
        </xdr:cNvPr>
        <xdr:cNvSpPr txBox="1"/>
      </xdr:nvSpPr>
      <xdr:spPr>
        <a:xfrm rot="20101558">
          <a:off x="4173489" y="259293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200868</xdr:colOff>
      <xdr:row>93</xdr:row>
      <xdr:rowOff>516721</xdr:rowOff>
    </xdr:from>
    <xdr:ext cx="445211" cy="239485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00000000-0008-0000-0300-0000E5000000}"/>
            </a:ext>
          </a:extLst>
        </xdr:cNvPr>
        <xdr:cNvSpPr txBox="1"/>
      </xdr:nvSpPr>
      <xdr:spPr>
        <a:xfrm rot="1174971">
          <a:off x="3677493" y="2863452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94</xdr:row>
      <xdr:rowOff>42476</xdr:rowOff>
    </xdr:from>
    <xdr:ext cx="445211" cy="239485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300-0000E6000000}"/>
            </a:ext>
          </a:extLst>
        </xdr:cNvPr>
        <xdr:cNvSpPr txBox="1"/>
      </xdr:nvSpPr>
      <xdr:spPr>
        <a:xfrm rot="1174971">
          <a:off x="3900078" y="286746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93</xdr:row>
      <xdr:rowOff>34727</xdr:rowOff>
    </xdr:from>
    <xdr:ext cx="445211" cy="239485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00000000-0008-0000-0300-0000E7000000}"/>
            </a:ext>
          </a:extLst>
        </xdr:cNvPr>
        <xdr:cNvSpPr txBox="1"/>
      </xdr:nvSpPr>
      <xdr:spPr>
        <a:xfrm rot="1437686">
          <a:off x="4233612" y="282477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93</xdr:row>
      <xdr:rowOff>224299</xdr:rowOff>
    </xdr:from>
    <xdr:ext cx="445211" cy="239485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xmlns="" id="{00000000-0008-0000-0300-0000E8000000}"/>
            </a:ext>
          </a:extLst>
        </xdr:cNvPr>
        <xdr:cNvSpPr txBox="1"/>
      </xdr:nvSpPr>
      <xdr:spPr>
        <a:xfrm rot="1437686">
          <a:off x="4701963" y="2843734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93</xdr:row>
      <xdr:rowOff>8237</xdr:rowOff>
    </xdr:from>
    <xdr:ext cx="445211" cy="25915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xmlns="" id="{00000000-0008-0000-0300-0000E9000000}"/>
            </a:ext>
          </a:extLst>
        </xdr:cNvPr>
        <xdr:cNvSpPr txBox="1"/>
      </xdr:nvSpPr>
      <xdr:spPr>
        <a:xfrm rot="20101558">
          <a:off x="3734556" y="28221287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333375</xdr:colOff>
      <xdr:row>92</xdr:row>
      <xdr:rowOff>38099</xdr:rowOff>
    </xdr:from>
    <xdr:to>
      <xdr:col>4</xdr:col>
      <xdr:colOff>1559379</xdr:colOff>
      <xdr:row>94</xdr:row>
      <xdr:rowOff>209550</xdr:rowOff>
    </xdr:to>
    <xdr:pic>
      <xdr:nvPicPr>
        <xdr:cNvPr id="234" name="Рисунок 233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3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00" y="27832049"/>
          <a:ext cx="1226004" cy="1009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194851</xdr:colOff>
      <xdr:row>91</xdr:row>
      <xdr:rowOff>23427</xdr:rowOff>
    </xdr:from>
    <xdr:ext cx="445211" cy="239485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xmlns="" id="{00000000-0008-0000-0300-0000EB000000}"/>
            </a:ext>
          </a:extLst>
        </xdr:cNvPr>
        <xdr:cNvSpPr txBox="1"/>
      </xdr:nvSpPr>
      <xdr:spPr>
        <a:xfrm rot="1174971">
          <a:off x="3671476" y="273982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804454</xdr:colOff>
      <xdr:row>89</xdr:row>
      <xdr:rowOff>328227</xdr:rowOff>
    </xdr:from>
    <xdr:ext cx="445211" cy="239485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00000000-0008-0000-0300-0000EC000000}"/>
            </a:ext>
          </a:extLst>
        </xdr:cNvPr>
        <xdr:cNvSpPr txBox="1"/>
      </xdr:nvSpPr>
      <xdr:spPr>
        <a:xfrm rot="1621973">
          <a:off x="4281079" y="268648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734964</xdr:colOff>
      <xdr:row>90</xdr:row>
      <xdr:rowOff>259462</xdr:rowOff>
    </xdr:from>
    <xdr:ext cx="620252" cy="239485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xmlns="" id="{00000000-0008-0000-0300-0000ED000000}"/>
            </a:ext>
          </a:extLst>
        </xdr:cNvPr>
        <xdr:cNvSpPr txBox="1"/>
      </xdr:nvSpPr>
      <xdr:spPr>
        <a:xfrm rot="20101558">
          <a:off x="4211589" y="272152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261524</xdr:colOff>
      <xdr:row>93</xdr:row>
      <xdr:rowOff>385377</xdr:rowOff>
    </xdr:from>
    <xdr:ext cx="445211" cy="239485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300-0000EE000000}"/>
            </a:ext>
          </a:extLst>
        </xdr:cNvPr>
        <xdr:cNvSpPr txBox="1"/>
      </xdr:nvSpPr>
      <xdr:spPr>
        <a:xfrm rot="1174971">
          <a:off x="3738149" y="285984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871127</xdr:colOff>
      <xdr:row>92</xdr:row>
      <xdr:rowOff>271077</xdr:rowOff>
    </xdr:from>
    <xdr:ext cx="445211" cy="239485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xmlns="" id="{00000000-0008-0000-0300-0000EF000000}"/>
            </a:ext>
          </a:extLst>
        </xdr:cNvPr>
        <xdr:cNvSpPr txBox="1"/>
      </xdr:nvSpPr>
      <xdr:spPr>
        <a:xfrm rot="1621973">
          <a:off x="4347752" y="280650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801637</xdr:colOff>
      <xdr:row>93</xdr:row>
      <xdr:rowOff>202312</xdr:rowOff>
    </xdr:from>
    <xdr:ext cx="620252" cy="239485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xmlns="" id="{00000000-0008-0000-0300-0000F0000000}"/>
            </a:ext>
          </a:extLst>
        </xdr:cNvPr>
        <xdr:cNvSpPr txBox="1"/>
      </xdr:nvSpPr>
      <xdr:spPr>
        <a:xfrm rot="20101558">
          <a:off x="4278262" y="2841536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twoCellAnchor editAs="oneCell">
    <xdr:from>
      <xdr:col>4</xdr:col>
      <xdr:colOff>209551</xdr:colOff>
      <xdr:row>89</xdr:row>
      <xdr:rowOff>57149</xdr:rowOff>
    </xdr:from>
    <xdr:to>
      <xdr:col>4</xdr:col>
      <xdr:colOff>1504951</xdr:colOff>
      <xdr:row>91</xdr:row>
      <xdr:rowOff>285750</xdr:rowOff>
    </xdr:to>
    <xdr:pic>
      <xdr:nvPicPr>
        <xdr:cNvPr id="241" name="Рисунок 240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3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86176" y="26593799"/>
          <a:ext cx="1295400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156751</xdr:colOff>
      <xdr:row>90</xdr:row>
      <xdr:rowOff>413952</xdr:rowOff>
    </xdr:from>
    <xdr:ext cx="445211" cy="239485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xmlns="" id="{00000000-0008-0000-0300-0000F2000000}"/>
            </a:ext>
          </a:extLst>
        </xdr:cNvPr>
        <xdr:cNvSpPr txBox="1"/>
      </xdr:nvSpPr>
      <xdr:spPr>
        <a:xfrm rot="1174971">
          <a:off x="3633376" y="273697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728254</xdr:colOff>
      <xdr:row>89</xdr:row>
      <xdr:rowOff>347276</xdr:rowOff>
    </xdr:from>
    <xdr:ext cx="445211" cy="239485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xmlns="" id="{00000000-0008-0000-0300-0000F3000000}"/>
            </a:ext>
          </a:extLst>
        </xdr:cNvPr>
        <xdr:cNvSpPr txBox="1"/>
      </xdr:nvSpPr>
      <xdr:spPr>
        <a:xfrm rot="1621973">
          <a:off x="4204879" y="268839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696864</xdr:colOff>
      <xdr:row>90</xdr:row>
      <xdr:rowOff>230887</xdr:rowOff>
    </xdr:from>
    <xdr:ext cx="620252" cy="239485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xmlns="" id="{00000000-0008-0000-0300-0000F4000000}"/>
            </a:ext>
          </a:extLst>
        </xdr:cNvPr>
        <xdr:cNvSpPr txBox="1"/>
      </xdr:nvSpPr>
      <xdr:spPr>
        <a:xfrm rot="20101558">
          <a:off x="4173489" y="271866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1235213</xdr:colOff>
      <xdr:row>153</xdr:row>
      <xdr:rowOff>218109</xdr:rowOff>
    </xdr:from>
    <xdr:ext cx="606593" cy="246576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xmlns="" id="{00000000-0008-0000-0300-0000F8000000}"/>
            </a:ext>
          </a:extLst>
        </xdr:cNvPr>
        <xdr:cNvSpPr txBox="1"/>
      </xdr:nvSpPr>
      <xdr:spPr>
        <a:xfrm rot="1507274">
          <a:off x="5769113" y="52291284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600  600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1216161</xdr:colOff>
      <xdr:row>156</xdr:row>
      <xdr:rowOff>289543</xdr:rowOff>
    </xdr:from>
    <xdr:ext cx="606593" cy="246576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xmlns="" id="{00000000-0008-0000-0300-0000F9000000}"/>
            </a:ext>
          </a:extLst>
        </xdr:cNvPr>
        <xdr:cNvSpPr txBox="1"/>
      </xdr:nvSpPr>
      <xdr:spPr>
        <a:xfrm rot="1115492">
          <a:off x="5750061" y="53562868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1211397</xdr:colOff>
      <xdr:row>159</xdr:row>
      <xdr:rowOff>303829</xdr:rowOff>
    </xdr:from>
    <xdr:ext cx="606593" cy="246576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xmlns="" id="{00000000-0008-0000-0300-0000FA000000}"/>
            </a:ext>
          </a:extLst>
        </xdr:cNvPr>
        <xdr:cNvSpPr txBox="1"/>
      </xdr:nvSpPr>
      <xdr:spPr>
        <a:xfrm rot="1068577">
          <a:off x="5745297" y="54777304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800  800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129678</xdr:colOff>
      <xdr:row>178</xdr:row>
      <xdr:rowOff>180975</xdr:rowOff>
    </xdr:from>
    <xdr:to>
      <xdr:col>4</xdr:col>
      <xdr:colOff>1590675</xdr:colOff>
      <xdr:row>181</xdr:row>
      <xdr:rowOff>345257</xdr:rowOff>
    </xdr:to>
    <xdr:pic>
      <xdr:nvPicPr>
        <xdr:cNvPr id="225" name="Рисунок 8">
          <a:extLst>
            <a:ext uri="{FF2B5EF4-FFF2-40B4-BE49-F238E27FC236}">
              <a16:creationId xmlns:a16="http://schemas.microsoft.com/office/drawing/2014/main" xmlns="" id="{00000000-0008-0000-03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30378" y="62017275"/>
          <a:ext cx="1460997" cy="1250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1304917</xdr:colOff>
      <xdr:row>178</xdr:row>
      <xdr:rowOff>112968</xdr:rowOff>
    </xdr:from>
    <xdr:ext cx="445211" cy="288305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xmlns="" id="{00000000-0008-0000-0300-0000FB000000}"/>
            </a:ext>
          </a:extLst>
        </xdr:cNvPr>
        <xdr:cNvSpPr txBox="1"/>
      </xdr:nvSpPr>
      <xdr:spPr>
        <a:xfrm rot="1628473">
          <a:off x="6905617" y="61949268"/>
          <a:ext cx="445211" cy="2883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182</xdr:row>
      <xdr:rowOff>0</xdr:rowOff>
    </xdr:from>
    <xdr:ext cx="408214" cy="239485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xmlns="" id="{00000000-0008-0000-0300-0000FC000000}"/>
            </a:ext>
          </a:extLst>
        </xdr:cNvPr>
        <xdr:cNvSpPr txBox="1"/>
      </xdr:nvSpPr>
      <xdr:spPr>
        <a:xfrm rot="20157076">
          <a:off x="4765285" y="649795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257176</xdr:colOff>
      <xdr:row>6</xdr:row>
      <xdr:rowOff>76200</xdr:rowOff>
    </xdr:from>
    <xdr:to>
      <xdr:col>4</xdr:col>
      <xdr:colOff>1285876</xdr:colOff>
      <xdr:row>9</xdr:row>
      <xdr:rowOff>153637</xdr:rowOff>
    </xdr:to>
    <xdr:pic>
      <xdr:nvPicPr>
        <xdr:cNvPr id="253" name="Рисунок 252" descr="EVL101A-EVL103A.jpg">
          <a:extLst>
            <a:ext uri="{FF2B5EF4-FFF2-40B4-BE49-F238E27FC236}">
              <a16:creationId xmlns:a16="http://schemas.microsoft.com/office/drawing/2014/main" xmlns="" id="{00000000-0008-0000-03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/>
        <a:srcRect/>
        <a:stretch>
          <a:fillRect/>
        </a:stretch>
      </xdr:blipFill>
      <xdr:spPr>
        <a:xfrm>
          <a:off x="4791076" y="3343275"/>
          <a:ext cx="1028700" cy="677512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304801</xdr:colOff>
      <xdr:row>20</xdr:row>
      <xdr:rowOff>123825</xdr:rowOff>
    </xdr:from>
    <xdr:to>
      <xdr:col>4</xdr:col>
      <xdr:colOff>1492585</xdr:colOff>
      <xdr:row>20</xdr:row>
      <xdr:rowOff>906111</xdr:rowOff>
    </xdr:to>
    <xdr:pic>
      <xdr:nvPicPr>
        <xdr:cNvPr id="258" name="Рисунок 257" descr="EVL101A-EVL103A.jpg">
          <a:extLst>
            <a:ext uri="{FF2B5EF4-FFF2-40B4-BE49-F238E27FC236}">
              <a16:creationId xmlns:a16="http://schemas.microsoft.com/office/drawing/2014/main" xmlns="" id="{00000000-0008-0000-03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>
        <a:xfrm>
          <a:off x="4838701" y="6657975"/>
          <a:ext cx="1187784" cy="782286"/>
        </a:xfrm>
        <a:prstGeom prst="rect">
          <a:avLst/>
        </a:prstGeom>
      </xdr:spPr>
    </xdr:pic>
    <xdr:clientData/>
  </xdr:twoCellAnchor>
  <xdr:oneCellAnchor>
    <xdr:from>
      <xdr:col>4</xdr:col>
      <xdr:colOff>752671</xdr:colOff>
      <xdr:row>78</xdr:row>
      <xdr:rowOff>220213</xdr:rowOff>
    </xdr:from>
    <xdr:ext cx="445211" cy="239485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xmlns="" id="{00000000-0008-0000-0300-000013010000}"/>
            </a:ext>
          </a:extLst>
        </xdr:cNvPr>
        <xdr:cNvSpPr txBox="1"/>
      </xdr:nvSpPr>
      <xdr:spPr>
        <a:xfrm rot="20930776">
          <a:off x="5286571" y="2402318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25200</xdr:colOff>
      <xdr:row>100</xdr:row>
      <xdr:rowOff>226616</xdr:rowOff>
    </xdr:from>
    <xdr:ext cx="445211" cy="239485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xmlns="" id="{00000000-0008-0000-0300-00001B010000}"/>
            </a:ext>
          </a:extLst>
        </xdr:cNvPr>
        <xdr:cNvSpPr txBox="1"/>
      </xdr:nvSpPr>
      <xdr:spPr>
        <a:xfrm rot="20750031">
          <a:off x="4559497" y="3448685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103388</xdr:colOff>
      <xdr:row>105</xdr:row>
      <xdr:rowOff>218876</xdr:rowOff>
    </xdr:from>
    <xdr:ext cx="445211" cy="239485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xmlns="" id="{00000000-0008-0000-0300-00001D010000}"/>
            </a:ext>
          </a:extLst>
        </xdr:cNvPr>
        <xdr:cNvSpPr txBox="1"/>
      </xdr:nvSpPr>
      <xdr:spPr>
        <a:xfrm rot="20800641">
          <a:off x="4637685" y="35868173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52583</xdr:colOff>
      <xdr:row>110</xdr:row>
      <xdr:rowOff>263131</xdr:rowOff>
    </xdr:from>
    <xdr:ext cx="445211" cy="239485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xmlns="" id="{00000000-0008-0000-0300-00001F010000}"/>
            </a:ext>
          </a:extLst>
        </xdr:cNvPr>
        <xdr:cNvSpPr txBox="1"/>
      </xdr:nvSpPr>
      <xdr:spPr>
        <a:xfrm rot="20908400">
          <a:off x="4586880" y="37475123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47625</xdr:colOff>
      <xdr:row>138</xdr:row>
      <xdr:rowOff>302610</xdr:rowOff>
    </xdr:from>
    <xdr:to>
      <xdr:col>4</xdr:col>
      <xdr:colOff>1719262</xdr:colOff>
      <xdr:row>140</xdr:row>
      <xdr:rowOff>238126</xdr:rowOff>
    </xdr:to>
    <xdr:pic>
      <xdr:nvPicPr>
        <xdr:cNvPr id="292" name="Рисунок 291" descr="Evo_chester_A0027.jpg">
          <a:extLst>
            <a:ext uri="{FF2B5EF4-FFF2-40B4-BE49-F238E27FC236}">
              <a16:creationId xmlns:a16="http://schemas.microsoft.com/office/drawing/2014/main" xmlns="" id="{00000000-0008-0000-03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/>
        <a:srcRect/>
        <a:stretch>
          <a:fillRect/>
        </a:stretch>
      </xdr:blipFill>
      <xdr:spPr>
        <a:xfrm>
          <a:off x="4581525" y="46632210"/>
          <a:ext cx="1671637" cy="621316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142</xdr:row>
      <xdr:rowOff>12097</xdr:rowOff>
    </xdr:from>
    <xdr:to>
      <xdr:col>4</xdr:col>
      <xdr:colOff>1709737</xdr:colOff>
      <xdr:row>143</xdr:row>
      <xdr:rowOff>290513</xdr:rowOff>
    </xdr:to>
    <xdr:pic>
      <xdr:nvPicPr>
        <xdr:cNvPr id="293" name="Рисунок 292" descr="Evo_chester_A0027.jpg">
          <a:extLst>
            <a:ext uri="{FF2B5EF4-FFF2-40B4-BE49-F238E27FC236}">
              <a16:creationId xmlns:a16="http://schemas.microsoft.com/office/drawing/2014/main" xmlns="" id="{00000000-0008-0000-03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/>
        <a:srcRect/>
        <a:stretch>
          <a:fillRect/>
        </a:stretch>
      </xdr:blipFill>
      <xdr:spPr>
        <a:xfrm>
          <a:off x="4572000" y="47713297"/>
          <a:ext cx="1671637" cy="621316"/>
        </a:xfrm>
        <a:prstGeom prst="rect">
          <a:avLst/>
        </a:prstGeom>
      </xdr:spPr>
    </xdr:pic>
    <xdr:clientData/>
  </xdr:twoCellAnchor>
  <xdr:twoCellAnchor>
    <xdr:from>
      <xdr:col>8</xdr:col>
      <xdr:colOff>695325</xdr:colOff>
      <xdr:row>0</xdr:row>
      <xdr:rowOff>600075</xdr:rowOff>
    </xdr:from>
    <xdr:to>
      <xdr:col>8</xdr:col>
      <xdr:colOff>1228125</xdr:colOff>
      <xdr:row>0</xdr:row>
      <xdr:rowOff>1131767</xdr:rowOff>
    </xdr:to>
    <xdr:pic>
      <xdr:nvPicPr>
        <xdr:cNvPr id="245" name="Picture 3">
          <a:extLst>
            <a:ext uri="{FF2B5EF4-FFF2-40B4-BE49-F238E27FC236}">
              <a16:creationId xmlns:a16="http://schemas.microsoft.com/office/drawing/2014/main" xmlns="" id="{00000000-0008-0000-0300-0000F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" cstate="print"/>
        <a:srcRect r="57260"/>
        <a:stretch>
          <a:fillRect/>
        </a:stretch>
      </xdr:blipFill>
      <xdr:spPr bwMode="auto">
        <a:xfrm>
          <a:off x="11753850" y="600075"/>
          <a:ext cx="532800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7</xdr:col>
      <xdr:colOff>1552574</xdr:colOff>
      <xdr:row>0</xdr:row>
      <xdr:rowOff>600076</xdr:rowOff>
    </xdr:from>
    <xdr:to>
      <xdr:col>8</xdr:col>
      <xdr:colOff>473324</xdr:colOff>
      <xdr:row>0</xdr:row>
      <xdr:rowOff>1140076</xdr:rowOff>
    </xdr:to>
    <xdr:pic>
      <xdr:nvPicPr>
        <xdr:cNvPr id="246" name="Рисунок 245" descr="dub-chesterfield003_2.jpg">
          <a:extLst>
            <a:ext uri="{FF2B5EF4-FFF2-40B4-BE49-F238E27FC236}">
              <a16:creationId xmlns:a16="http://schemas.microsoft.com/office/drawing/2014/main" xmlns="" id="{00000000-0008-0000-0300-0000F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991849" y="600076"/>
          <a:ext cx="540000" cy="540000"/>
        </a:xfrm>
        <a:prstGeom prst="rect">
          <a:avLst/>
        </a:prstGeom>
      </xdr:spPr>
    </xdr:pic>
    <xdr:clientData/>
  </xdr:twoCellAnchor>
  <xdr:twoCellAnchor>
    <xdr:from>
      <xdr:col>9</xdr:col>
      <xdr:colOff>647699</xdr:colOff>
      <xdr:row>0</xdr:row>
      <xdr:rowOff>600076</xdr:rowOff>
    </xdr:from>
    <xdr:to>
      <xdr:col>9</xdr:col>
      <xdr:colOff>1187699</xdr:colOff>
      <xdr:row>0</xdr:row>
      <xdr:rowOff>1140076</xdr:rowOff>
    </xdr:to>
    <xdr:pic>
      <xdr:nvPicPr>
        <xdr:cNvPr id="247" name="Рисунок 246" descr="Антрацит.jpg">
          <a:extLst>
            <a:ext uri="{FF2B5EF4-FFF2-40B4-BE49-F238E27FC236}">
              <a16:creationId xmlns:a16="http://schemas.microsoft.com/office/drawing/2014/main" xmlns="" id="{00000000-0008-0000-0300-0000F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3325474" y="600076"/>
          <a:ext cx="540000" cy="540000"/>
        </a:xfrm>
        <a:prstGeom prst="rect">
          <a:avLst/>
        </a:prstGeom>
      </xdr:spPr>
    </xdr:pic>
    <xdr:clientData/>
  </xdr:twoCellAnchor>
  <xdr:twoCellAnchor>
    <xdr:from>
      <xdr:col>7</xdr:col>
      <xdr:colOff>1381125</xdr:colOff>
      <xdr:row>0</xdr:row>
      <xdr:rowOff>1134941</xdr:rowOff>
    </xdr:from>
    <xdr:to>
      <xdr:col>8</xdr:col>
      <xdr:colOff>685800</xdr:colOff>
      <xdr:row>1</xdr:row>
      <xdr:rowOff>333376</xdr:rowOff>
    </xdr:to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xmlns="" id="{00000000-0008-0000-0300-0000FE000000}"/>
            </a:ext>
          </a:extLst>
        </xdr:cNvPr>
        <xdr:cNvSpPr txBox="1"/>
      </xdr:nvSpPr>
      <xdr:spPr>
        <a:xfrm>
          <a:off x="10820400" y="1134941"/>
          <a:ext cx="923925" cy="58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8</xdr:col>
      <xdr:colOff>695325</xdr:colOff>
      <xdr:row>0</xdr:row>
      <xdr:rowOff>1180368</xdr:rowOff>
    </xdr:from>
    <xdr:to>
      <xdr:col>8</xdr:col>
      <xdr:colOff>1228725</xdr:colOff>
      <xdr:row>1</xdr:row>
      <xdr:rowOff>238126</xdr:rowOff>
    </xdr:to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xmlns="" id="{00000000-0008-0000-0300-000004010000}"/>
            </a:ext>
          </a:extLst>
        </xdr:cNvPr>
        <xdr:cNvSpPr txBox="1"/>
      </xdr:nvSpPr>
      <xdr:spPr>
        <a:xfrm>
          <a:off x="11753850" y="1180368"/>
          <a:ext cx="533400" cy="448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9</xdr:col>
      <xdr:colOff>571500</xdr:colOff>
      <xdr:row>0</xdr:row>
      <xdr:rowOff>1153992</xdr:rowOff>
    </xdr:from>
    <xdr:to>
      <xdr:col>9</xdr:col>
      <xdr:colOff>1314450</xdr:colOff>
      <xdr:row>1</xdr:row>
      <xdr:rowOff>266702</xdr:rowOff>
    </xdr:to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xmlns="" id="{00000000-0008-0000-0300-000017010000}"/>
            </a:ext>
          </a:extLst>
        </xdr:cNvPr>
        <xdr:cNvSpPr txBox="1"/>
      </xdr:nvSpPr>
      <xdr:spPr>
        <a:xfrm>
          <a:off x="13249275" y="1153992"/>
          <a:ext cx="742950" cy="50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twoCellAnchor>
    <xdr:from>
      <xdr:col>11</xdr:col>
      <xdr:colOff>666750</xdr:colOff>
      <xdr:row>0</xdr:row>
      <xdr:rowOff>628284</xdr:rowOff>
    </xdr:from>
    <xdr:to>
      <xdr:col>11</xdr:col>
      <xdr:colOff>1134750</xdr:colOff>
      <xdr:row>0</xdr:row>
      <xdr:rowOff>1078259</xdr:rowOff>
    </xdr:to>
    <xdr:pic>
      <xdr:nvPicPr>
        <xdr:cNvPr id="301" name="Рисунок 300" descr="цвет антрацит">
          <a:extLst>
            <a:ext uri="{FF2B5EF4-FFF2-40B4-BE49-F238E27FC236}">
              <a16:creationId xmlns:a16="http://schemas.microsoft.com/office/drawing/2014/main" xmlns="" id="{00000000-0008-0000-03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16350" y="628284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1610999</xdr:colOff>
      <xdr:row>0</xdr:row>
      <xdr:rowOff>628650</xdr:rowOff>
    </xdr:from>
    <xdr:to>
      <xdr:col>11</xdr:col>
      <xdr:colOff>441749</xdr:colOff>
      <xdr:row>0</xdr:row>
      <xdr:rowOff>1078625</xdr:rowOff>
    </xdr:to>
    <xdr:pic>
      <xdr:nvPicPr>
        <xdr:cNvPr id="302" name="Picture 3">
          <a:extLst>
            <a:ext uri="{FF2B5EF4-FFF2-40B4-BE49-F238E27FC236}">
              <a16:creationId xmlns:a16="http://schemas.microsoft.com/office/drawing/2014/main" xmlns="" id="{00000000-0008-0000-0300-00002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" cstate="print"/>
        <a:srcRect r="57260"/>
        <a:stretch>
          <a:fillRect/>
        </a:stretch>
      </xdr:blipFill>
      <xdr:spPr bwMode="auto">
        <a:xfrm flipH="1">
          <a:off x="15841349" y="628650"/>
          <a:ext cx="450000" cy="449975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11</xdr:col>
      <xdr:colOff>9171</xdr:colOff>
      <xdr:row>0</xdr:row>
      <xdr:rowOff>1066802</xdr:rowOff>
    </xdr:from>
    <xdr:to>
      <xdr:col>11</xdr:col>
      <xdr:colOff>457200</xdr:colOff>
      <xdr:row>1</xdr:row>
      <xdr:rowOff>151404</xdr:rowOff>
    </xdr:to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xmlns="" id="{00000000-0008-0000-0300-00002F010000}"/>
            </a:ext>
          </a:extLst>
        </xdr:cNvPr>
        <xdr:cNvSpPr txBox="1"/>
      </xdr:nvSpPr>
      <xdr:spPr>
        <a:xfrm>
          <a:off x="15858771" y="1066802"/>
          <a:ext cx="448029" cy="4752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Белый</a:t>
          </a:r>
        </a:p>
        <a:p>
          <a:pPr algn="ctr"/>
          <a:r>
            <a:rPr lang="en-US" sz="1100" b="1"/>
            <a:t>WHT</a:t>
          </a:r>
          <a:endParaRPr lang="ru-RU" sz="1100" b="1"/>
        </a:p>
      </xdr:txBody>
    </xdr:sp>
    <xdr:clientData/>
  </xdr:twoCellAnchor>
  <xdr:twoCellAnchor>
    <xdr:from>
      <xdr:col>11</xdr:col>
      <xdr:colOff>542925</xdr:colOff>
      <xdr:row>0</xdr:row>
      <xdr:rowOff>1047752</xdr:rowOff>
    </xdr:from>
    <xdr:to>
      <xdr:col>11</xdr:col>
      <xdr:colOff>1288194</xdr:colOff>
      <xdr:row>1</xdr:row>
      <xdr:rowOff>112938</xdr:rowOff>
    </xdr:to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xmlns="" id="{00000000-0008-0000-0300-000030010000}"/>
            </a:ext>
          </a:extLst>
        </xdr:cNvPr>
        <xdr:cNvSpPr txBox="1"/>
      </xdr:nvSpPr>
      <xdr:spPr>
        <a:xfrm>
          <a:off x="16392525" y="1047752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10</xdr:col>
      <xdr:colOff>1485900</xdr:colOff>
      <xdr:row>1</xdr:row>
      <xdr:rowOff>57151</xdr:rowOff>
    </xdr:from>
    <xdr:ext cx="2195729" cy="280205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xmlns="" id="{00000000-0008-0000-0300-000031010000}"/>
            </a:ext>
          </a:extLst>
        </xdr:cNvPr>
        <xdr:cNvSpPr txBox="1"/>
      </xdr:nvSpPr>
      <xdr:spPr>
        <a:xfrm>
          <a:off x="15716250" y="1447801"/>
          <a:ext cx="21957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опор и заглушек к-канала</a:t>
          </a:r>
          <a:endParaRPr lang="ru-RU" sz="1200"/>
        </a:p>
      </xdr:txBody>
    </xdr:sp>
    <xdr:clientData/>
  </xdr:oneCellAnchor>
  <xdr:twoCellAnchor editAs="oneCell">
    <xdr:from>
      <xdr:col>7</xdr:col>
      <xdr:colOff>114300</xdr:colOff>
      <xdr:row>0</xdr:row>
      <xdr:rowOff>600076</xdr:rowOff>
    </xdr:from>
    <xdr:to>
      <xdr:col>7</xdr:col>
      <xdr:colOff>654300</xdr:colOff>
      <xdr:row>0</xdr:row>
      <xdr:rowOff>1140076</xdr:rowOff>
    </xdr:to>
    <xdr:pic>
      <xdr:nvPicPr>
        <xdr:cNvPr id="308" name="Picture 2" descr="https://www.fabrika-moder.ru/upload/iblock/407/407226f237ef920db422a2f0af53bd17.jpg">
          <a:extLst>
            <a:ext uri="{FF2B5EF4-FFF2-40B4-BE49-F238E27FC236}">
              <a16:creationId xmlns:a16="http://schemas.microsoft.com/office/drawing/2014/main" xmlns="" id="{00000000-0008-0000-0300-00003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9553575" y="600076"/>
          <a:ext cx="540000" cy="540000"/>
        </a:xfrm>
        <a:prstGeom prst="rect">
          <a:avLst/>
        </a:prstGeom>
        <a:noFill/>
      </xdr:spPr>
    </xdr:pic>
    <xdr:clientData/>
  </xdr:twoCellAnchor>
  <xdr:oneCellAnchor>
    <xdr:from>
      <xdr:col>7</xdr:col>
      <xdr:colOff>47625</xdr:colOff>
      <xdr:row>0</xdr:row>
      <xdr:rowOff>1143001</xdr:rowOff>
    </xdr:from>
    <xdr:ext cx="660887" cy="436786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xmlns="" id="{00000000-0008-0000-0300-000035010000}"/>
            </a:ext>
          </a:extLst>
        </xdr:cNvPr>
        <xdr:cNvSpPr txBox="1"/>
      </xdr:nvSpPr>
      <xdr:spPr>
        <a:xfrm>
          <a:off x="9486900" y="1143001"/>
          <a:ext cx="6608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131</a:t>
          </a:r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twoCellAnchor editAs="oneCell">
    <xdr:from>
      <xdr:col>11</xdr:col>
      <xdr:colOff>1323975</xdr:colOff>
      <xdr:row>0</xdr:row>
      <xdr:rowOff>628651</xdr:rowOff>
    </xdr:from>
    <xdr:to>
      <xdr:col>12</xdr:col>
      <xdr:colOff>154725</xdr:colOff>
      <xdr:row>0</xdr:row>
      <xdr:rowOff>1078651</xdr:rowOff>
    </xdr:to>
    <xdr:pic>
      <xdr:nvPicPr>
        <xdr:cNvPr id="310" name="Рисунок 309" descr="цвет серый">
          <a:extLst>
            <a:ext uri="{FF2B5EF4-FFF2-40B4-BE49-F238E27FC236}">
              <a16:creationId xmlns:a16="http://schemas.microsoft.com/office/drawing/2014/main" xmlns="" id="{00000000-0008-0000-03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73575" y="628651"/>
          <a:ext cx="450000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1257300</xdr:colOff>
      <xdr:row>0</xdr:row>
      <xdr:rowOff>1085851</xdr:rowOff>
    </xdr:from>
    <xdr:ext cx="574388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xmlns="" id="{00000000-0008-0000-0300-000037010000}"/>
            </a:ext>
          </a:extLst>
        </xdr:cNvPr>
        <xdr:cNvSpPr txBox="1"/>
      </xdr:nvSpPr>
      <xdr:spPr>
        <a:xfrm>
          <a:off x="17106900" y="1085851"/>
          <a:ext cx="5743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C</a:t>
          </a:r>
          <a:r>
            <a:rPr lang="ru-RU" sz="1100"/>
            <a:t>ерый</a:t>
          </a:r>
        </a:p>
      </xdr:txBody>
    </xdr:sp>
    <xdr:clientData/>
  </xdr:oneCellAnchor>
  <xdr:twoCellAnchor editAs="oneCell">
    <xdr:from>
      <xdr:col>8</xdr:col>
      <xdr:colOff>1495425</xdr:colOff>
      <xdr:row>0</xdr:row>
      <xdr:rowOff>609601</xdr:rowOff>
    </xdr:from>
    <xdr:to>
      <xdr:col>9</xdr:col>
      <xdr:colOff>416175</xdr:colOff>
      <xdr:row>0</xdr:row>
      <xdr:rowOff>1149601</xdr:rowOff>
    </xdr:to>
    <xdr:pic>
      <xdr:nvPicPr>
        <xdr:cNvPr id="312" name="Рисунок 311" descr="серый">
          <a:extLst>
            <a:ext uri="{FF2B5EF4-FFF2-40B4-BE49-F238E27FC236}">
              <a16:creationId xmlns:a16="http://schemas.microsoft.com/office/drawing/2014/main" xmlns="" id="{00000000-0008-0000-0300-00003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553950" y="609601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1485900</xdr:colOff>
      <xdr:row>0</xdr:row>
      <xdr:rowOff>1152526</xdr:rowOff>
    </xdr:from>
    <xdr:ext cx="574388" cy="436786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xmlns="" id="{00000000-0008-0000-0300-000039010000}"/>
            </a:ext>
          </a:extLst>
        </xdr:cNvPr>
        <xdr:cNvSpPr txBox="1"/>
      </xdr:nvSpPr>
      <xdr:spPr>
        <a:xfrm>
          <a:off x="12544425" y="1152526"/>
          <a:ext cx="57438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</a:p>
        <a:p>
          <a:pPr algn="ctr"/>
          <a:r>
            <a:rPr lang="ru-RU" sz="1100"/>
            <a:t>(</a:t>
          </a:r>
          <a:r>
            <a:rPr lang="en-US" sz="1100"/>
            <a:t>R2)</a:t>
          </a:r>
          <a:endParaRPr lang="ru-RU" sz="1100"/>
        </a:p>
      </xdr:txBody>
    </xdr:sp>
    <xdr:clientData/>
  </xdr:oneCellAnchor>
  <xdr:oneCellAnchor>
    <xdr:from>
      <xdr:col>7</xdr:col>
      <xdr:colOff>1419225</xdr:colOff>
      <xdr:row>0</xdr:row>
      <xdr:rowOff>238125</xdr:rowOff>
    </xdr:from>
    <xdr:ext cx="1657890" cy="280205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xmlns="" id="{00000000-0008-0000-0300-00003A010000}"/>
            </a:ext>
          </a:extLst>
        </xdr:cNvPr>
        <xdr:cNvSpPr txBox="1"/>
      </xdr:nvSpPr>
      <xdr:spPr>
        <a:xfrm>
          <a:off x="10791825" y="238125"/>
          <a:ext cx="16578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цвета ЛДСП под заказ </a:t>
          </a:r>
          <a:endParaRPr lang="ru-RU" sz="1200"/>
        </a:p>
      </xdr:txBody>
    </xdr:sp>
    <xdr:clientData/>
  </xdr:oneCellAnchor>
  <xdr:oneCellAnchor>
    <xdr:from>
      <xdr:col>4</xdr:col>
      <xdr:colOff>1190625</xdr:colOff>
      <xdr:row>66</xdr:row>
      <xdr:rowOff>28574</xdr:rowOff>
    </xdr:from>
    <xdr:ext cx="408214" cy="239485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xmlns="" id="{00000000-0008-0000-0300-00003B010000}"/>
            </a:ext>
          </a:extLst>
        </xdr:cNvPr>
        <xdr:cNvSpPr txBox="1"/>
      </xdr:nvSpPr>
      <xdr:spPr>
        <a:xfrm rot="20157076">
          <a:off x="5724525" y="1844039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1209675</xdr:colOff>
      <xdr:row>68</xdr:row>
      <xdr:rowOff>371475</xdr:rowOff>
    </xdr:from>
    <xdr:ext cx="408214" cy="239485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xmlns="" id="{00000000-0008-0000-0300-00003C010000}"/>
            </a:ext>
          </a:extLst>
        </xdr:cNvPr>
        <xdr:cNvSpPr txBox="1"/>
      </xdr:nvSpPr>
      <xdr:spPr>
        <a:xfrm rot="20157076">
          <a:off x="5743575" y="195453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57150</xdr:colOff>
      <xdr:row>145</xdr:row>
      <xdr:rowOff>9525</xdr:rowOff>
    </xdr:from>
    <xdr:to>
      <xdr:col>4</xdr:col>
      <xdr:colOff>1689448</xdr:colOff>
      <xdr:row>146</xdr:row>
      <xdr:rowOff>310425</xdr:rowOff>
    </xdr:to>
    <xdr:pic>
      <xdr:nvPicPr>
        <xdr:cNvPr id="255" name="Рисунок 254" descr="Evo_chester10026.jpg">
          <a:extLst>
            <a:ext uri="{FF2B5EF4-FFF2-40B4-BE49-F238E27FC236}">
              <a16:creationId xmlns:a16="http://schemas.microsoft.com/office/drawing/2014/main" xmlns="" id="{00000000-0008-0000-03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3255" t="19540" r="5341" b="18774"/>
        <a:stretch>
          <a:fillRect/>
        </a:stretch>
      </xdr:blipFill>
      <xdr:spPr>
        <a:xfrm>
          <a:off x="4591050" y="49406175"/>
          <a:ext cx="1632298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148</xdr:row>
      <xdr:rowOff>66675</xdr:rowOff>
    </xdr:from>
    <xdr:to>
      <xdr:col>4</xdr:col>
      <xdr:colOff>1698973</xdr:colOff>
      <xdr:row>149</xdr:row>
      <xdr:rowOff>377100</xdr:rowOff>
    </xdr:to>
    <xdr:pic>
      <xdr:nvPicPr>
        <xdr:cNvPr id="278" name="Рисунок 277" descr="Evo_chester10026.jpg">
          <a:extLst>
            <a:ext uri="{FF2B5EF4-FFF2-40B4-BE49-F238E27FC236}">
              <a16:creationId xmlns:a16="http://schemas.microsoft.com/office/drawing/2014/main" xmlns="" id="{00000000-0008-0000-03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3255" t="19540" r="5341" b="18774"/>
        <a:stretch>
          <a:fillRect/>
        </a:stretch>
      </xdr:blipFill>
      <xdr:spPr>
        <a:xfrm>
          <a:off x="4600575" y="50711100"/>
          <a:ext cx="1632298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151</xdr:row>
      <xdr:rowOff>57150</xdr:rowOff>
    </xdr:from>
    <xdr:to>
      <xdr:col>4</xdr:col>
      <xdr:colOff>1708498</xdr:colOff>
      <xdr:row>152</xdr:row>
      <xdr:rowOff>377100</xdr:rowOff>
    </xdr:to>
    <xdr:pic>
      <xdr:nvPicPr>
        <xdr:cNvPr id="280" name="Рисунок 279" descr="Evo_chester10026.jpg">
          <a:extLst>
            <a:ext uri="{FF2B5EF4-FFF2-40B4-BE49-F238E27FC236}">
              <a16:creationId xmlns:a16="http://schemas.microsoft.com/office/drawing/2014/main" xmlns="" id="{00000000-0008-0000-03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3255" t="19540" r="5341" b="18774"/>
        <a:stretch>
          <a:fillRect/>
        </a:stretch>
      </xdr:blipFill>
      <xdr:spPr>
        <a:xfrm>
          <a:off x="4610100" y="51920775"/>
          <a:ext cx="1632298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66676</xdr:colOff>
      <xdr:row>154</xdr:row>
      <xdr:rowOff>114300</xdr:rowOff>
    </xdr:from>
    <xdr:to>
      <xdr:col>4</xdr:col>
      <xdr:colOff>1666876</xdr:colOff>
      <xdr:row>155</xdr:row>
      <xdr:rowOff>304800</xdr:rowOff>
    </xdr:to>
    <xdr:pic>
      <xdr:nvPicPr>
        <xdr:cNvPr id="317" name="Рисунок 316" descr="Evo_chester10028.jpg">
          <a:extLst>
            <a:ext uri="{FF2B5EF4-FFF2-40B4-BE49-F238E27FC236}">
              <a16:creationId xmlns:a16="http://schemas.microsoft.com/office/drawing/2014/main" xmlns="" id="{00000000-0008-0000-03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4600576" y="53178075"/>
          <a:ext cx="1600200" cy="59055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157</xdr:row>
      <xdr:rowOff>104775</xdr:rowOff>
    </xdr:from>
    <xdr:to>
      <xdr:col>4</xdr:col>
      <xdr:colOff>1695450</xdr:colOff>
      <xdr:row>158</xdr:row>
      <xdr:rowOff>295275</xdr:rowOff>
    </xdr:to>
    <xdr:pic>
      <xdr:nvPicPr>
        <xdr:cNvPr id="318" name="Рисунок 317" descr="Evo_chester10028.jpg">
          <a:extLst>
            <a:ext uri="{FF2B5EF4-FFF2-40B4-BE49-F238E27FC236}">
              <a16:creationId xmlns:a16="http://schemas.microsoft.com/office/drawing/2014/main" xmlns="" id="{00000000-0008-0000-03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4629150" y="54368700"/>
          <a:ext cx="1600200" cy="59055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160</xdr:row>
      <xdr:rowOff>152400</xdr:rowOff>
    </xdr:from>
    <xdr:to>
      <xdr:col>4</xdr:col>
      <xdr:colOff>1685925</xdr:colOff>
      <xdr:row>161</xdr:row>
      <xdr:rowOff>342900</xdr:rowOff>
    </xdr:to>
    <xdr:pic>
      <xdr:nvPicPr>
        <xdr:cNvPr id="319" name="Рисунок 318" descr="Evo_chester10028.jpg">
          <a:extLst>
            <a:ext uri="{FF2B5EF4-FFF2-40B4-BE49-F238E27FC236}">
              <a16:creationId xmlns:a16="http://schemas.microsoft.com/office/drawing/2014/main" xmlns="" id="{00000000-0008-0000-03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4619625" y="55616475"/>
          <a:ext cx="1600200" cy="590550"/>
        </a:xfrm>
        <a:prstGeom prst="rect">
          <a:avLst/>
        </a:prstGeom>
      </xdr:spPr>
    </xdr:pic>
    <xdr:clientData/>
  </xdr:twoCellAnchor>
  <xdr:oneCellAnchor>
    <xdr:from>
      <xdr:col>7</xdr:col>
      <xdr:colOff>771525</xdr:colOff>
      <xdr:row>0</xdr:row>
      <xdr:rowOff>1133088</xdr:rowOff>
    </xdr:from>
    <xdr:ext cx="636136" cy="609013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xmlns="" id="{00000000-0008-0000-0300-000040010000}"/>
            </a:ext>
          </a:extLst>
        </xdr:cNvPr>
        <xdr:cNvSpPr txBox="1"/>
      </xdr:nvSpPr>
      <xdr:spPr>
        <a:xfrm>
          <a:off x="10144125" y="1133088"/>
          <a:ext cx="63613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 </a:t>
          </a:r>
        </a:p>
        <a:p>
          <a:pPr algn="ctr"/>
          <a:r>
            <a:rPr lang="ru-RU" sz="1100"/>
            <a:t>Камень</a:t>
          </a:r>
        </a:p>
        <a:p>
          <a:pPr algn="ctr"/>
          <a:r>
            <a:rPr lang="ru-RU" sz="1100"/>
            <a:t>(</a:t>
          </a:r>
          <a:r>
            <a:rPr lang="en-US" sz="1100" b="0"/>
            <a:t>U727</a:t>
          </a:r>
          <a:r>
            <a:rPr lang="en-US" sz="1100"/>
            <a:t>)  </a:t>
          </a:r>
          <a:endParaRPr lang="ru-RU" sz="1100"/>
        </a:p>
      </xdr:txBody>
    </xdr:sp>
    <xdr:clientData/>
  </xdr:oneCellAnchor>
  <xdr:twoCellAnchor editAs="oneCell">
    <xdr:from>
      <xdr:col>7</xdr:col>
      <xdr:colOff>817903</xdr:colOff>
      <xdr:row>0</xdr:row>
      <xdr:rowOff>581025</xdr:rowOff>
    </xdr:from>
    <xdr:to>
      <xdr:col>7</xdr:col>
      <xdr:colOff>1393903</xdr:colOff>
      <xdr:row>0</xdr:row>
      <xdr:rowOff>1157025</xdr:rowOff>
    </xdr:to>
    <xdr:pic>
      <xdr:nvPicPr>
        <xdr:cNvPr id="321" name="Picture 3">
          <a:extLst>
            <a:ext uri="{FF2B5EF4-FFF2-40B4-BE49-F238E27FC236}">
              <a16:creationId xmlns:a16="http://schemas.microsoft.com/office/drawing/2014/main" xmlns="" id="{00000000-0008-0000-0300-00004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2" cstate="print"/>
        <a:srcRect l="51937" t="53804" r="42125" b="35189"/>
        <a:stretch>
          <a:fillRect/>
        </a:stretch>
      </xdr:blipFill>
      <xdr:spPr bwMode="auto">
        <a:xfrm>
          <a:off x="10190503" y="581025"/>
          <a:ext cx="576000" cy="576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1314450</xdr:colOff>
      <xdr:row>0</xdr:row>
      <xdr:rowOff>1143000</xdr:rowOff>
    </xdr:from>
    <xdr:to>
      <xdr:col>10</xdr:col>
      <xdr:colOff>438150</xdr:colOff>
      <xdr:row>1</xdr:row>
      <xdr:rowOff>361950</xdr:rowOff>
    </xdr:to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xmlns="" id="{00000000-0008-0000-0300-000026010000}"/>
            </a:ext>
          </a:extLst>
        </xdr:cNvPr>
        <xdr:cNvSpPr txBox="1"/>
      </xdr:nvSpPr>
      <xdr:spPr>
        <a:xfrm>
          <a:off x="13925550" y="1143000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Венге</a:t>
          </a:r>
        </a:p>
        <a:p>
          <a:pPr algn="ctr"/>
          <a:r>
            <a:rPr lang="ru-RU" sz="1100" b="0"/>
            <a:t>ЦАВО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U2108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9</xdr:col>
      <xdr:colOff>1409700</xdr:colOff>
      <xdr:row>0</xdr:row>
      <xdr:rowOff>590550</xdr:rowOff>
    </xdr:from>
    <xdr:to>
      <xdr:col>10</xdr:col>
      <xdr:colOff>330450</xdr:colOff>
      <xdr:row>0</xdr:row>
      <xdr:rowOff>1130550</xdr:rowOff>
    </xdr:to>
    <xdr:pic>
      <xdr:nvPicPr>
        <xdr:cNvPr id="295" name="Picture 6" descr="https://directoria-moder.ru/upload/iblock/f92/f92f33ae064e3f90c6bb07cf3786954d.jpg">
          <a:extLst>
            <a:ext uri="{FF2B5EF4-FFF2-40B4-BE49-F238E27FC236}">
              <a16:creationId xmlns:a16="http://schemas.microsoft.com/office/drawing/2014/main" xmlns="" id="{00000000-0008-0000-0300-00002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3" cstate="print">
          <a:lum bright="10000"/>
        </a:blip>
        <a:srcRect t="48200" r="86600" b="39800"/>
        <a:stretch>
          <a:fillRect/>
        </a:stretch>
      </xdr:blipFill>
      <xdr:spPr bwMode="auto">
        <a:xfrm>
          <a:off x="14020800" y="590550"/>
          <a:ext cx="540000" cy="54000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390525</xdr:colOff>
      <xdr:row>0</xdr:row>
      <xdr:rowOff>1133475</xdr:rowOff>
    </xdr:from>
    <xdr:to>
      <xdr:col>10</xdr:col>
      <xdr:colOff>1133475</xdr:colOff>
      <xdr:row>1</xdr:row>
      <xdr:rowOff>352425</xdr:rowOff>
    </xdr:to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xmlns="" id="{00000000-0008-0000-0300-000028010000}"/>
            </a:ext>
          </a:extLst>
        </xdr:cNvPr>
        <xdr:cNvSpPr txBox="1"/>
      </xdr:nvSpPr>
      <xdr:spPr>
        <a:xfrm>
          <a:off x="14620875" y="1133475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Бетон</a:t>
          </a:r>
          <a:endParaRPr lang="ru-RU" sz="1100" b="0"/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F186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10</xdr:col>
      <xdr:colOff>504825</xdr:colOff>
      <xdr:row>0</xdr:row>
      <xdr:rowOff>600075</xdr:rowOff>
    </xdr:from>
    <xdr:to>
      <xdr:col>10</xdr:col>
      <xdr:colOff>1044825</xdr:colOff>
      <xdr:row>0</xdr:row>
      <xdr:rowOff>1140075</xdr:rowOff>
    </xdr:to>
    <xdr:pic>
      <xdr:nvPicPr>
        <xdr:cNvPr id="297" name="Рисунок 296" descr="Бетон.jpg">
          <a:extLst>
            <a:ext uri="{FF2B5EF4-FFF2-40B4-BE49-F238E27FC236}">
              <a16:creationId xmlns:a16="http://schemas.microsoft.com/office/drawing/2014/main" xmlns="" id="{00000000-0008-0000-0300-00002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/>
        <a:srcRect r="26000"/>
        <a:stretch>
          <a:fillRect/>
        </a:stretch>
      </xdr:blipFill>
      <xdr:spPr>
        <a:xfrm>
          <a:off x="14735175" y="600075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126</xdr:row>
      <xdr:rowOff>247650</xdr:rowOff>
    </xdr:from>
    <xdr:to>
      <xdr:col>4</xdr:col>
      <xdr:colOff>1704975</xdr:colOff>
      <xdr:row>128</xdr:row>
      <xdr:rowOff>262320</xdr:rowOff>
    </xdr:to>
    <xdr:pic>
      <xdr:nvPicPr>
        <xdr:cNvPr id="298" name="Рисунок 297" descr="7a67c072-1e87-4561-b3aa-d1c38ef16221.jfif">
          <a:extLst>
            <a:ext uri="{FF2B5EF4-FFF2-40B4-BE49-F238E27FC236}">
              <a16:creationId xmlns:a16="http://schemas.microsoft.com/office/drawing/2014/main" xmlns="" id="{00000000-0008-0000-03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 l="3113" t="18102" b="18101"/>
        <a:stretch>
          <a:fillRect/>
        </a:stretch>
      </xdr:blipFill>
      <xdr:spPr>
        <a:xfrm>
          <a:off x="4610100" y="43262550"/>
          <a:ext cx="1628775" cy="70047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129</xdr:row>
      <xdr:rowOff>295275</xdr:rowOff>
    </xdr:from>
    <xdr:to>
      <xdr:col>4</xdr:col>
      <xdr:colOff>1733550</xdr:colOff>
      <xdr:row>131</xdr:row>
      <xdr:rowOff>334523</xdr:rowOff>
    </xdr:to>
    <xdr:pic>
      <xdr:nvPicPr>
        <xdr:cNvPr id="299" name="Рисунок 298" descr="7a67c072-1e87-4561-b3aa-d1c38ef16221.jfif">
          <a:extLst>
            <a:ext uri="{FF2B5EF4-FFF2-40B4-BE49-F238E27FC236}">
              <a16:creationId xmlns:a16="http://schemas.microsoft.com/office/drawing/2014/main" xmlns="" id="{00000000-0008-0000-03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 l="3113" t="18102" b="18101"/>
        <a:stretch>
          <a:fillRect/>
        </a:stretch>
      </xdr:blipFill>
      <xdr:spPr>
        <a:xfrm>
          <a:off x="4581525" y="44338875"/>
          <a:ext cx="1685925" cy="725048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132</xdr:row>
      <xdr:rowOff>304800</xdr:rowOff>
    </xdr:from>
    <xdr:to>
      <xdr:col>4</xdr:col>
      <xdr:colOff>1733550</xdr:colOff>
      <xdr:row>135</xdr:row>
      <xdr:rowOff>1148</xdr:rowOff>
    </xdr:to>
    <xdr:pic>
      <xdr:nvPicPr>
        <xdr:cNvPr id="306" name="Рисунок 305" descr="7a67c072-1e87-4561-b3aa-d1c38ef16221.jfif">
          <a:extLst>
            <a:ext uri="{FF2B5EF4-FFF2-40B4-BE49-F238E27FC236}">
              <a16:creationId xmlns:a16="http://schemas.microsoft.com/office/drawing/2014/main" xmlns="" id="{00000000-0008-0000-03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 l="3113" t="18102" b="18101"/>
        <a:stretch>
          <a:fillRect/>
        </a:stretch>
      </xdr:blipFill>
      <xdr:spPr>
        <a:xfrm>
          <a:off x="4581525" y="45377100"/>
          <a:ext cx="1685925" cy="7250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136</xdr:row>
      <xdr:rowOff>0</xdr:rowOff>
    </xdr:from>
    <xdr:to>
      <xdr:col>4</xdr:col>
      <xdr:colOff>1709737</xdr:colOff>
      <xdr:row>137</xdr:row>
      <xdr:rowOff>278416</xdr:rowOff>
    </xdr:to>
    <xdr:pic>
      <xdr:nvPicPr>
        <xdr:cNvPr id="307" name="Рисунок 306" descr="Evo_chester_A0027.jpg">
          <a:extLst>
            <a:ext uri="{FF2B5EF4-FFF2-40B4-BE49-F238E27FC236}">
              <a16:creationId xmlns:a16="http://schemas.microsoft.com/office/drawing/2014/main" xmlns="" id="{00000000-0008-0000-03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/>
        <a:srcRect/>
        <a:stretch>
          <a:fillRect/>
        </a:stretch>
      </xdr:blipFill>
      <xdr:spPr>
        <a:xfrm>
          <a:off x="4572000" y="46443900"/>
          <a:ext cx="1671637" cy="6213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142876</xdr:colOff>
      <xdr:row>63</xdr:row>
      <xdr:rowOff>207072</xdr:rowOff>
    </xdr:from>
    <xdr:to>
      <xdr:col>4</xdr:col>
      <xdr:colOff>1657350</xdr:colOff>
      <xdr:row>65</xdr:row>
      <xdr:rowOff>276226</xdr:rowOff>
    </xdr:to>
    <xdr:pic>
      <xdr:nvPicPr>
        <xdr:cNvPr id="222" name="Рисунок 221" descr="1-239-10016.jpg">
          <a:extLst>
            <a:ext uri="{FF2B5EF4-FFF2-40B4-BE49-F238E27FC236}">
              <a16:creationId xmlns:a16="http://schemas.microsoft.com/office/drawing/2014/main" xmlns="" id="{00000000-0008-0000-04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5755" t="17462" r="2766" b="15598"/>
        <a:stretch>
          <a:fillRect/>
        </a:stretch>
      </xdr:blipFill>
      <xdr:spPr>
        <a:xfrm>
          <a:off x="3933826" y="18552222"/>
          <a:ext cx="1514474" cy="831154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52</xdr:row>
      <xdr:rowOff>51288</xdr:rowOff>
    </xdr:from>
    <xdr:to>
      <xdr:col>4</xdr:col>
      <xdr:colOff>1609725</xdr:colOff>
      <xdr:row>54</xdr:row>
      <xdr:rowOff>180975</xdr:rowOff>
    </xdr:to>
    <xdr:pic>
      <xdr:nvPicPr>
        <xdr:cNvPr id="220" name="Рисунок 219" descr="1-239-10015.jpg">
          <a:extLst>
            <a:ext uri="{FF2B5EF4-FFF2-40B4-BE49-F238E27FC236}">
              <a16:creationId xmlns:a16="http://schemas.microsoft.com/office/drawing/2014/main" xmlns="" id="{00000000-0008-0000-04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5821" t="17286" r="4750" b="13922"/>
        <a:stretch>
          <a:fillRect/>
        </a:stretch>
      </xdr:blipFill>
      <xdr:spPr>
        <a:xfrm>
          <a:off x="4086225" y="14862663"/>
          <a:ext cx="1314450" cy="758337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34</xdr:row>
      <xdr:rowOff>257174</xdr:rowOff>
    </xdr:from>
    <xdr:to>
      <xdr:col>4</xdr:col>
      <xdr:colOff>1476375</xdr:colOff>
      <xdr:row>37</xdr:row>
      <xdr:rowOff>181433</xdr:rowOff>
    </xdr:to>
    <xdr:pic>
      <xdr:nvPicPr>
        <xdr:cNvPr id="219" name="Рисунок 218" descr="1-239-10020.jpg">
          <a:extLst>
            <a:ext uri="{FF2B5EF4-FFF2-40B4-BE49-F238E27FC236}">
              <a16:creationId xmlns:a16="http://schemas.microsoft.com/office/drawing/2014/main" xmlns="" id="{00000000-0008-0000-04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4619625" y="12182474"/>
          <a:ext cx="1200150" cy="838659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29</xdr:row>
      <xdr:rowOff>180975</xdr:rowOff>
    </xdr:from>
    <xdr:to>
      <xdr:col>4</xdr:col>
      <xdr:colOff>1473641</xdr:colOff>
      <xdr:row>32</xdr:row>
      <xdr:rowOff>66675</xdr:rowOff>
    </xdr:to>
    <xdr:pic>
      <xdr:nvPicPr>
        <xdr:cNvPr id="215" name="Рисунок 214" descr="1-239-10019.jpg">
          <a:extLst>
            <a:ext uri="{FF2B5EF4-FFF2-40B4-BE49-F238E27FC236}">
              <a16:creationId xmlns:a16="http://schemas.microsoft.com/office/drawing/2014/main" xmlns="" id="{00000000-0008-0000-04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5556" t="10583" r="5544" b="8278"/>
        <a:stretch>
          <a:fillRect/>
        </a:stretch>
      </xdr:blipFill>
      <xdr:spPr>
        <a:xfrm>
          <a:off x="4095750" y="9810750"/>
          <a:ext cx="1168841" cy="8001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21</xdr:row>
      <xdr:rowOff>238125</xdr:rowOff>
    </xdr:from>
    <xdr:to>
      <xdr:col>4</xdr:col>
      <xdr:colOff>1359342</xdr:colOff>
      <xdr:row>22</xdr:row>
      <xdr:rowOff>466725</xdr:rowOff>
    </xdr:to>
    <xdr:pic>
      <xdr:nvPicPr>
        <xdr:cNvPr id="210" name="Рисунок 209" descr="1-239-10019.jpg">
          <a:extLst>
            <a:ext uri="{FF2B5EF4-FFF2-40B4-BE49-F238E27FC236}">
              <a16:creationId xmlns:a16="http://schemas.microsoft.com/office/drawing/2014/main" xmlns="" id="{00000000-0008-0000-04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5556" t="10583" r="5544" b="8278"/>
        <a:stretch>
          <a:fillRect/>
        </a:stretch>
      </xdr:blipFill>
      <xdr:spPr>
        <a:xfrm>
          <a:off x="3981451" y="7581900"/>
          <a:ext cx="1168841" cy="800100"/>
        </a:xfrm>
        <a:prstGeom prst="rect">
          <a:avLst/>
        </a:prstGeom>
      </xdr:spPr>
    </xdr:pic>
    <xdr:clientData/>
  </xdr:twoCellAnchor>
  <xdr:twoCellAnchor editAs="oneCell">
    <xdr:from>
      <xdr:col>4</xdr:col>
      <xdr:colOff>117475</xdr:colOff>
      <xdr:row>6</xdr:row>
      <xdr:rowOff>123825</xdr:rowOff>
    </xdr:from>
    <xdr:to>
      <xdr:col>4</xdr:col>
      <xdr:colOff>1362074</xdr:colOff>
      <xdr:row>9</xdr:row>
      <xdr:rowOff>161925</xdr:rowOff>
    </xdr:to>
    <xdr:pic>
      <xdr:nvPicPr>
        <xdr:cNvPr id="206" name="Рисунок 205" descr="1-239-10018.jpg">
          <a:extLst>
            <a:ext uri="{FF2B5EF4-FFF2-40B4-BE49-F238E27FC236}">
              <a16:creationId xmlns:a16="http://schemas.microsoft.com/office/drawing/2014/main" xmlns="" id="{00000000-0008-0000-04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3908425" y="3486150"/>
          <a:ext cx="1244599" cy="781050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96</xdr:row>
      <xdr:rowOff>142875</xdr:rowOff>
    </xdr:from>
    <xdr:to>
      <xdr:col>4</xdr:col>
      <xdr:colOff>1504950</xdr:colOff>
      <xdr:row>100</xdr:row>
      <xdr:rowOff>144138</xdr:rowOff>
    </xdr:to>
    <xdr:pic>
      <xdr:nvPicPr>
        <xdr:cNvPr id="5" name="Рисунок 1915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53100" y="32442150"/>
          <a:ext cx="1133475" cy="1106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238124</xdr:colOff>
      <xdr:row>101</xdr:row>
      <xdr:rowOff>142875</xdr:rowOff>
    </xdr:from>
    <xdr:to>
      <xdr:col>4</xdr:col>
      <xdr:colOff>1501165</xdr:colOff>
      <xdr:row>105</xdr:row>
      <xdr:rowOff>85725</xdr:rowOff>
    </xdr:to>
    <xdr:pic>
      <xdr:nvPicPr>
        <xdr:cNvPr id="6" name="Рисунок 1916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19749" y="33889950"/>
          <a:ext cx="1263041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323849</xdr:colOff>
      <xdr:row>106</xdr:row>
      <xdr:rowOff>171450</xdr:rowOff>
    </xdr:from>
    <xdr:to>
      <xdr:col>4</xdr:col>
      <xdr:colOff>1571064</xdr:colOff>
      <xdr:row>109</xdr:row>
      <xdr:rowOff>238125</xdr:rowOff>
    </xdr:to>
    <xdr:pic>
      <xdr:nvPicPr>
        <xdr:cNvPr id="7" name="Рисунок 1917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5474" y="35299650"/>
          <a:ext cx="124721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111</xdr:row>
      <xdr:rowOff>180975</xdr:rowOff>
    </xdr:from>
    <xdr:to>
      <xdr:col>4</xdr:col>
      <xdr:colOff>1457325</xdr:colOff>
      <xdr:row>114</xdr:row>
      <xdr:rowOff>183303</xdr:rowOff>
    </xdr:to>
    <xdr:pic>
      <xdr:nvPicPr>
        <xdr:cNvPr id="8" name="Рисунок 1918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34050" y="36880800"/>
          <a:ext cx="1104900" cy="945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323849</xdr:colOff>
      <xdr:row>116</xdr:row>
      <xdr:rowOff>152400</xdr:rowOff>
    </xdr:from>
    <xdr:to>
      <xdr:col>4</xdr:col>
      <xdr:colOff>1323974</xdr:colOff>
      <xdr:row>119</xdr:row>
      <xdr:rowOff>273661</xdr:rowOff>
    </xdr:to>
    <xdr:pic>
      <xdr:nvPicPr>
        <xdr:cNvPr id="9" name="Рисунок 1919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5474" y="38423850"/>
          <a:ext cx="1000125" cy="1064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152398</xdr:colOff>
      <xdr:row>121</xdr:row>
      <xdr:rowOff>123824</xdr:rowOff>
    </xdr:from>
    <xdr:to>
      <xdr:col>4</xdr:col>
      <xdr:colOff>1561585</xdr:colOff>
      <xdr:row>125</xdr:row>
      <xdr:rowOff>0</xdr:rowOff>
    </xdr:to>
    <xdr:pic>
      <xdr:nvPicPr>
        <xdr:cNvPr id="10" name="Рисунок 1920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34023" y="39966899"/>
          <a:ext cx="1409187" cy="113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171449</xdr:colOff>
      <xdr:row>127</xdr:row>
      <xdr:rowOff>133350</xdr:rowOff>
    </xdr:from>
    <xdr:to>
      <xdr:col>4</xdr:col>
      <xdr:colOff>1789234</xdr:colOff>
      <xdr:row>131</xdr:row>
      <xdr:rowOff>95250</xdr:rowOff>
    </xdr:to>
    <xdr:pic>
      <xdr:nvPicPr>
        <xdr:cNvPr id="11" name="Рисунок 1921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43299" y="43910250"/>
          <a:ext cx="161778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1307704</xdr:colOff>
      <xdr:row>6</xdr:row>
      <xdr:rowOff>125071</xdr:rowOff>
    </xdr:from>
    <xdr:ext cx="408214" cy="23948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 rot="1373710">
          <a:off x="5098654" y="348739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</a:p>
      </xdr:txBody>
    </xdr:sp>
    <xdr:clientData/>
  </xdr:oneCellAnchor>
  <xdr:oneCellAnchor>
    <xdr:from>
      <xdr:col>4</xdr:col>
      <xdr:colOff>254966</xdr:colOff>
      <xdr:row>22</xdr:row>
      <xdr:rowOff>208566</xdr:rowOff>
    </xdr:from>
    <xdr:ext cx="408214" cy="23948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 txBox="1"/>
      </xdr:nvSpPr>
      <xdr:spPr>
        <a:xfrm rot="20417097">
          <a:off x="4045916" y="812384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1301346</xdr:colOff>
      <xdr:row>22</xdr:row>
      <xdr:rowOff>229826</xdr:rowOff>
    </xdr:from>
    <xdr:ext cx="408214" cy="23948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 txBox="1"/>
      </xdr:nvSpPr>
      <xdr:spPr>
        <a:xfrm rot="19863900">
          <a:off x="5092296" y="81451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623015</xdr:colOff>
      <xdr:row>21</xdr:row>
      <xdr:rowOff>432413</xdr:rowOff>
    </xdr:from>
    <xdr:ext cx="408214" cy="23948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 txBox="1"/>
      </xdr:nvSpPr>
      <xdr:spPr>
        <a:xfrm rot="685079">
          <a:off x="4413965" y="77761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51</xdr:row>
      <xdr:rowOff>0</xdr:rowOff>
    </xdr:from>
    <xdr:ext cx="408214" cy="23948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 txBox="1"/>
      </xdr:nvSpPr>
      <xdr:spPr>
        <a:xfrm rot="20157076">
          <a:off x="5879710" y="128873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200868</xdr:colOff>
      <xdr:row>91</xdr:row>
      <xdr:rowOff>516721</xdr:rowOff>
    </xdr:from>
    <xdr:ext cx="445211" cy="23948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 txBox="1"/>
      </xdr:nvSpPr>
      <xdr:spPr>
        <a:xfrm rot="1174971">
          <a:off x="5582493" y="2847259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92</xdr:row>
      <xdr:rowOff>42476</xdr:rowOff>
    </xdr:from>
    <xdr:ext cx="445211" cy="23948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SpPr txBox="1"/>
      </xdr:nvSpPr>
      <xdr:spPr>
        <a:xfrm rot="1174971">
          <a:off x="5805078" y="2851270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91</xdr:row>
      <xdr:rowOff>34727</xdr:rowOff>
    </xdr:from>
    <xdr:ext cx="445211" cy="23948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 txBox="1"/>
      </xdr:nvSpPr>
      <xdr:spPr>
        <a:xfrm rot="1437686">
          <a:off x="6138612" y="280858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91</xdr:row>
      <xdr:rowOff>224299</xdr:rowOff>
    </xdr:from>
    <xdr:ext cx="445211" cy="23948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 txBox="1"/>
      </xdr:nvSpPr>
      <xdr:spPr>
        <a:xfrm rot="1437686">
          <a:off x="6606963" y="2827542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91</xdr:row>
      <xdr:rowOff>8237</xdr:rowOff>
    </xdr:from>
    <xdr:ext cx="445211" cy="25915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SpPr txBox="1"/>
      </xdr:nvSpPr>
      <xdr:spPr>
        <a:xfrm rot="20101558">
          <a:off x="5639556" y="28059362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139203</xdr:colOff>
      <xdr:row>180</xdr:row>
      <xdr:rowOff>245294</xdr:rowOff>
    </xdr:from>
    <xdr:to>
      <xdr:col>4</xdr:col>
      <xdr:colOff>1600200</xdr:colOff>
      <xdr:row>184</xdr:row>
      <xdr:rowOff>238126</xdr:rowOff>
    </xdr:to>
    <xdr:pic>
      <xdr:nvPicPr>
        <xdr:cNvPr id="24" name="Рисунок 8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20828" y="58357319"/>
          <a:ext cx="1460997" cy="1250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176</xdr:row>
      <xdr:rowOff>122260</xdr:rowOff>
    </xdr:from>
    <xdr:to>
      <xdr:col>4</xdr:col>
      <xdr:colOff>1457325</xdr:colOff>
      <xdr:row>179</xdr:row>
      <xdr:rowOff>181367</xdr:rowOff>
    </xdr:to>
    <xdr:pic>
      <xdr:nvPicPr>
        <xdr:cNvPr id="25" name="Рисунок 9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95950" y="56976985"/>
          <a:ext cx="1143000" cy="100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490537</xdr:colOff>
      <xdr:row>171</xdr:row>
      <xdr:rowOff>180975</xdr:rowOff>
    </xdr:from>
    <xdr:to>
      <xdr:col>4</xdr:col>
      <xdr:colOff>1228724</xdr:colOff>
      <xdr:row>173</xdr:row>
      <xdr:rowOff>253603</xdr:rowOff>
    </xdr:to>
    <xdr:pic>
      <xdr:nvPicPr>
        <xdr:cNvPr id="26" name="Рисунок 10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72162" y="55464075"/>
          <a:ext cx="738187" cy="701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1288654</xdr:colOff>
      <xdr:row>10</xdr:row>
      <xdr:rowOff>125072</xdr:rowOff>
    </xdr:from>
    <xdr:ext cx="408214" cy="239485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SpPr txBox="1"/>
      </xdr:nvSpPr>
      <xdr:spPr>
        <a:xfrm rot="1373710">
          <a:off x="5079604" y="428749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1221979</xdr:colOff>
      <xdr:row>15</xdr:row>
      <xdr:rowOff>125071</xdr:rowOff>
    </xdr:from>
    <xdr:ext cx="408214" cy="239485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400-00001F000000}"/>
            </a:ext>
          </a:extLst>
        </xdr:cNvPr>
        <xdr:cNvSpPr txBox="1"/>
      </xdr:nvSpPr>
      <xdr:spPr>
        <a:xfrm rot="1373710">
          <a:off x="6603604" y="423987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</a:p>
      </xdr:txBody>
    </xdr:sp>
    <xdr:clientData/>
  </xdr:oneCellAnchor>
  <xdr:oneCellAnchor>
    <xdr:from>
      <xdr:col>4</xdr:col>
      <xdr:colOff>235919</xdr:colOff>
      <xdr:row>41</xdr:row>
      <xdr:rowOff>256192</xdr:rowOff>
    </xdr:from>
    <xdr:ext cx="408214" cy="239485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400-000029000000}"/>
            </a:ext>
          </a:extLst>
        </xdr:cNvPr>
        <xdr:cNvSpPr txBox="1"/>
      </xdr:nvSpPr>
      <xdr:spPr>
        <a:xfrm rot="1373710">
          <a:off x="5617544" y="109908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1079584</xdr:colOff>
      <xdr:row>39</xdr:row>
      <xdr:rowOff>109736</xdr:rowOff>
    </xdr:from>
    <xdr:ext cx="476384" cy="239485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00000000-0008-0000-0400-00002A000000}"/>
            </a:ext>
          </a:extLst>
        </xdr:cNvPr>
        <xdr:cNvSpPr txBox="1"/>
      </xdr:nvSpPr>
      <xdr:spPr>
        <a:xfrm rot="1373710">
          <a:off x="6461209" y="10444361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41</xdr:row>
      <xdr:rowOff>22838</xdr:rowOff>
    </xdr:from>
    <xdr:ext cx="408214" cy="239485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400-00002B000000}"/>
            </a:ext>
          </a:extLst>
        </xdr:cNvPr>
        <xdr:cNvSpPr txBox="1"/>
      </xdr:nvSpPr>
      <xdr:spPr>
        <a:xfrm rot="20157076">
          <a:off x="6680915" y="1075751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41</xdr:row>
      <xdr:rowOff>344492</xdr:rowOff>
    </xdr:from>
    <xdr:ext cx="45719" cy="239485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SpPr txBox="1"/>
      </xdr:nvSpPr>
      <xdr:spPr>
        <a:xfrm rot="1373710" flipH="1">
          <a:off x="6007876" y="110791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45</xdr:row>
      <xdr:rowOff>256192</xdr:rowOff>
    </xdr:from>
    <xdr:ext cx="408214" cy="239485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000000-0008-0000-0400-00002D000000}"/>
            </a:ext>
          </a:extLst>
        </xdr:cNvPr>
        <xdr:cNvSpPr txBox="1"/>
      </xdr:nvSpPr>
      <xdr:spPr>
        <a:xfrm rot="1373710">
          <a:off x="5617544" y="118481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1443415</xdr:colOff>
      <xdr:row>43</xdr:row>
      <xdr:rowOff>328912</xdr:rowOff>
    </xdr:from>
    <xdr:ext cx="45719" cy="89439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400-00002E000000}"/>
            </a:ext>
          </a:extLst>
        </xdr:cNvPr>
        <xdr:cNvSpPr txBox="1"/>
      </xdr:nvSpPr>
      <xdr:spPr>
        <a:xfrm rot="1373710" flipH="1">
          <a:off x="6825040" y="11463637"/>
          <a:ext cx="45719" cy="894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45</xdr:row>
      <xdr:rowOff>22838</xdr:rowOff>
    </xdr:from>
    <xdr:ext cx="408214" cy="239485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400-00002F000000}"/>
            </a:ext>
          </a:extLst>
        </xdr:cNvPr>
        <xdr:cNvSpPr txBox="1"/>
      </xdr:nvSpPr>
      <xdr:spPr>
        <a:xfrm rot="20157076">
          <a:off x="6680915" y="116147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39</xdr:row>
      <xdr:rowOff>135454</xdr:rowOff>
    </xdr:from>
    <xdr:ext cx="445211" cy="239485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400-000030000000}"/>
            </a:ext>
          </a:extLst>
        </xdr:cNvPr>
        <xdr:cNvSpPr txBox="1"/>
      </xdr:nvSpPr>
      <xdr:spPr>
        <a:xfrm rot="1174971">
          <a:off x="6421263" y="104700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90787</xdr:colOff>
      <xdr:row>41</xdr:row>
      <xdr:rowOff>15883</xdr:rowOff>
    </xdr:from>
    <xdr:ext cx="445211" cy="239485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400-000031000000}"/>
            </a:ext>
          </a:extLst>
        </xdr:cNvPr>
        <xdr:cNvSpPr txBox="1"/>
      </xdr:nvSpPr>
      <xdr:spPr>
        <a:xfrm rot="1174971">
          <a:off x="5472412" y="1075055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1181105</xdr:colOff>
      <xdr:row>41</xdr:row>
      <xdr:rowOff>153153</xdr:rowOff>
    </xdr:from>
    <xdr:ext cx="408214" cy="239485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400-000032000000}"/>
            </a:ext>
          </a:extLst>
        </xdr:cNvPr>
        <xdr:cNvSpPr txBox="1"/>
      </xdr:nvSpPr>
      <xdr:spPr>
        <a:xfrm rot="20157076">
          <a:off x="6562730" y="1088782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45</xdr:row>
      <xdr:rowOff>256192</xdr:rowOff>
    </xdr:from>
    <xdr:ext cx="408214" cy="239485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400-000033000000}"/>
            </a:ext>
          </a:extLst>
        </xdr:cNvPr>
        <xdr:cNvSpPr txBox="1"/>
      </xdr:nvSpPr>
      <xdr:spPr>
        <a:xfrm rot="1373710">
          <a:off x="5617544" y="118481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43</xdr:row>
      <xdr:rowOff>96476</xdr:rowOff>
    </xdr:from>
    <xdr:ext cx="408214" cy="239485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400-000034000000}"/>
            </a:ext>
          </a:extLst>
        </xdr:cNvPr>
        <xdr:cNvSpPr txBox="1"/>
      </xdr:nvSpPr>
      <xdr:spPr>
        <a:xfrm rot="1373710">
          <a:off x="6463895" y="112312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45</xdr:row>
      <xdr:rowOff>22838</xdr:rowOff>
    </xdr:from>
    <xdr:ext cx="408214" cy="239485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xmlns="" id="{00000000-0008-0000-0400-000035000000}"/>
            </a:ext>
          </a:extLst>
        </xdr:cNvPr>
        <xdr:cNvSpPr txBox="1"/>
      </xdr:nvSpPr>
      <xdr:spPr>
        <a:xfrm rot="20157076">
          <a:off x="6680915" y="116147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45</xdr:row>
      <xdr:rowOff>256192</xdr:rowOff>
    </xdr:from>
    <xdr:ext cx="408214" cy="239485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xmlns="" id="{00000000-0008-0000-0400-000036000000}"/>
            </a:ext>
          </a:extLst>
        </xdr:cNvPr>
        <xdr:cNvSpPr txBox="1"/>
      </xdr:nvSpPr>
      <xdr:spPr>
        <a:xfrm rot="1373710">
          <a:off x="5617544" y="118481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45</xdr:row>
      <xdr:rowOff>344492</xdr:rowOff>
    </xdr:from>
    <xdr:ext cx="45719" cy="239485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xmlns="" id="{00000000-0008-0000-0400-000037000000}"/>
            </a:ext>
          </a:extLst>
        </xdr:cNvPr>
        <xdr:cNvSpPr txBox="1"/>
      </xdr:nvSpPr>
      <xdr:spPr>
        <a:xfrm rot="1373710" flipH="1">
          <a:off x="6007876" y="1193641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43</xdr:row>
      <xdr:rowOff>135454</xdr:rowOff>
    </xdr:from>
    <xdr:ext cx="445211" cy="239485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xmlns="" id="{00000000-0008-0000-0400-000038000000}"/>
            </a:ext>
          </a:extLst>
        </xdr:cNvPr>
        <xdr:cNvSpPr txBox="1"/>
      </xdr:nvSpPr>
      <xdr:spPr>
        <a:xfrm rot="1174971">
          <a:off x="6421263" y="112701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109168</xdr:colOff>
      <xdr:row>45</xdr:row>
      <xdr:rowOff>267409</xdr:rowOff>
    </xdr:from>
    <xdr:ext cx="445211" cy="235494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00000000-0008-0000-0400-000039000000}"/>
            </a:ext>
          </a:extLst>
        </xdr:cNvPr>
        <xdr:cNvSpPr txBox="1"/>
      </xdr:nvSpPr>
      <xdr:spPr>
        <a:xfrm rot="1174971">
          <a:off x="5490793" y="11859334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39</xdr:row>
      <xdr:rowOff>96476</xdr:rowOff>
    </xdr:from>
    <xdr:ext cx="408214" cy="239485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xmlns="" id="{00000000-0008-0000-0400-00003A000000}"/>
            </a:ext>
          </a:extLst>
        </xdr:cNvPr>
        <xdr:cNvSpPr txBox="1"/>
      </xdr:nvSpPr>
      <xdr:spPr>
        <a:xfrm rot="1373710">
          <a:off x="6463895" y="104311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41</xdr:row>
      <xdr:rowOff>22838</xdr:rowOff>
    </xdr:from>
    <xdr:ext cx="408214" cy="239485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400-00003B000000}"/>
            </a:ext>
          </a:extLst>
        </xdr:cNvPr>
        <xdr:cNvSpPr txBox="1"/>
      </xdr:nvSpPr>
      <xdr:spPr>
        <a:xfrm rot="20157076">
          <a:off x="6680915" y="1075751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43</xdr:row>
      <xdr:rowOff>135454</xdr:rowOff>
    </xdr:from>
    <xdr:ext cx="445211" cy="239485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xmlns="" id="{00000000-0008-0000-0400-00003C000000}"/>
            </a:ext>
          </a:extLst>
        </xdr:cNvPr>
        <xdr:cNvSpPr txBox="1"/>
      </xdr:nvSpPr>
      <xdr:spPr>
        <a:xfrm rot="1174971">
          <a:off x="6421263" y="112701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226395</xdr:colOff>
      <xdr:row>31</xdr:row>
      <xdr:rowOff>551467</xdr:rowOff>
    </xdr:from>
    <xdr:ext cx="408214" cy="239485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400-00003D000000}"/>
            </a:ext>
          </a:extLst>
        </xdr:cNvPr>
        <xdr:cNvSpPr txBox="1"/>
      </xdr:nvSpPr>
      <xdr:spPr>
        <a:xfrm rot="1373710">
          <a:off x="5608020" y="90477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359744</xdr:colOff>
      <xdr:row>39</xdr:row>
      <xdr:rowOff>8542</xdr:rowOff>
    </xdr:from>
    <xdr:ext cx="408214" cy="239485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xmlns="" id="{00000000-0008-0000-0400-00003E000000}"/>
            </a:ext>
          </a:extLst>
        </xdr:cNvPr>
        <xdr:cNvSpPr txBox="1"/>
      </xdr:nvSpPr>
      <xdr:spPr>
        <a:xfrm rot="1373710">
          <a:off x="5741369" y="103431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41</xdr:row>
      <xdr:rowOff>344492</xdr:rowOff>
    </xdr:from>
    <xdr:ext cx="45719" cy="239485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00000000-0008-0000-0400-00003F000000}"/>
            </a:ext>
          </a:extLst>
        </xdr:cNvPr>
        <xdr:cNvSpPr txBox="1"/>
      </xdr:nvSpPr>
      <xdr:spPr>
        <a:xfrm rot="1373710" flipH="1">
          <a:off x="6007876" y="110791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39</xdr:row>
      <xdr:rowOff>135454</xdr:rowOff>
    </xdr:from>
    <xdr:ext cx="445211" cy="239485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400-000040000000}"/>
            </a:ext>
          </a:extLst>
        </xdr:cNvPr>
        <xdr:cNvSpPr txBox="1"/>
      </xdr:nvSpPr>
      <xdr:spPr>
        <a:xfrm rot="1174971">
          <a:off x="6421263" y="104700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1295405</xdr:colOff>
      <xdr:row>39</xdr:row>
      <xdr:rowOff>381753</xdr:rowOff>
    </xdr:from>
    <xdr:ext cx="408214" cy="239485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xmlns="" id="{00000000-0008-0000-0400-000041000000}"/>
            </a:ext>
          </a:extLst>
        </xdr:cNvPr>
        <xdr:cNvSpPr txBox="1"/>
      </xdr:nvSpPr>
      <xdr:spPr>
        <a:xfrm rot="20157076">
          <a:off x="6677030" y="1071637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31</xdr:row>
      <xdr:rowOff>344492</xdr:rowOff>
    </xdr:from>
    <xdr:ext cx="45719" cy="239485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400-000042000000}"/>
            </a:ext>
          </a:extLst>
        </xdr:cNvPr>
        <xdr:cNvSpPr txBox="1"/>
      </xdr:nvSpPr>
      <xdr:spPr>
        <a:xfrm rot="1373710" flipH="1">
          <a:off x="6007876" y="88407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466725</xdr:colOff>
      <xdr:row>39</xdr:row>
      <xdr:rowOff>266700</xdr:rowOff>
    </xdr:from>
    <xdr:to>
      <xdr:col>4</xdr:col>
      <xdr:colOff>1304925</xdr:colOff>
      <xdr:row>41</xdr:row>
      <xdr:rowOff>171450</xdr:rowOff>
    </xdr:to>
    <xdr:pic>
      <xdr:nvPicPr>
        <xdr:cNvPr id="67" name="Рисунок 30">
          <a:extLst>
            <a:ext uri="{FF2B5EF4-FFF2-40B4-BE49-F238E27FC236}">
              <a16:creationId xmlns:a16="http://schemas.microsoft.com/office/drawing/2014/main" xmlns="" id="{00000000-0008-0000-04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10125" y="14011275"/>
          <a:ext cx="838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235919</xdr:colOff>
      <xdr:row>45</xdr:row>
      <xdr:rowOff>256192</xdr:rowOff>
    </xdr:from>
    <xdr:ext cx="408214" cy="239485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00000000-0008-0000-0400-000044000000}"/>
            </a:ext>
          </a:extLst>
        </xdr:cNvPr>
        <xdr:cNvSpPr txBox="1"/>
      </xdr:nvSpPr>
      <xdr:spPr>
        <a:xfrm rot="1373710">
          <a:off x="5617544" y="118481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1079584</xdr:colOff>
      <xdr:row>43</xdr:row>
      <xdr:rowOff>109736</xdr:rowOff>
    </xdr:from>
    <xdr:ext cx="476384" cy="239485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xmlns="" id="{00000000-0008-0000-0400-000045000000}"/>
            </a:ext>
          </a:extLst>
        </xdr:cNvPr>
        <xdr:cNvSpPr txBox="1"/>
      </xdr:nvSpPr>
      <xdr:spPr>
        <a:xfrm rot="1373710">
          <a:off x="6461209" y="11244461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45</xdr:row>
      <xdr:rowOff>22838</xdr:rowOff>
    </xdr:from>
    <xdr:ext cx="408214" cy="239485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xmlns="" id="{00000000-0008-0000-0400-000046000000}"/>
            </a:ext>
          </a:extLst>
        </xdr:cNvPr>
        <xdr:cNvSpPr txBox="1"/>
      </xdr:nvSpPr>
      <xdr:spPr>
        <a:xfrm rot="20157076">
          <a:off x="6680915" y="116147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45</xdr:row>
      <xdr:rowOff>344492</xdr:rowOff>
    </xdr:from>
    <xdr:ext cx="45719" cy="239485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xmlns="" id="{00000000-0008-0000-0400-000047000000}"/>
            </a:ext>
          </a:extLst>
        </xdr:cNvPr>
        <xdr:cNvSpPr txBox="1"/>
      </xdr:nvSpPr>
      <xdr:spPr>
        <a:xfrm rot="1373710" flipH="1">
          <a:off x="6007876" y="1193641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43</xdr:row>
      <xdr:rowOff>135454</xdr:rowOff>
    </xdr:from>
    <xdr:ext cx="445211" cy="239485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xmlns="" id="{00000000-0008-0000-0400-000048000000}"/>
            </a:ext>
          </a:extLst>
        </xdr:cNvPr>
        <xdr:cNvSpPr txBox="1"/>
      </xdr:nvSpPr>
      <xdr:spPr>
        <a:xfrm rot="1174971">
          <a:off x="6421263" y="112701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857256</xdr:colOff>
      <xdr:row>45</xdr:row>
      <xdr:rowOff>57902</xdr:rowOff>
    </xdr:from>
    <xdr:ext cx="408214" cy="239485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xmlns="" id="{00000000-0008-0000-0400-000049000000}"/>
            </a:ext>
          </a:extLst>
        </xdr:cNvPr>
        <xdr:cNvSpPr txBox="1"/>
      </xdr:nvSpPr>
      <xdr:spPr>
        <a:xfrm rot="20157076">
          <a:off x="6238881" y="1164982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43</xdr:row>
      <xdr:rowOff>96476</xdr:rowOff>
    </xdr:from>
    <xdr:ext cx="408214" cy="239485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00000000-0008-0000-0400-00004A000000}"/>
            </a:ext>
          </a:extLst>
        </xdr:cNvPr>
        <xdr:cNvSpPr txBox="1"/>
      </xdr:nvSpPr>
      <xdr:spPr>
        <a:xfrm rot="1373710">
          <a:off x="6463895" y="112312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112095</xdr:colOff>
      <xdr:row>45</xdr:row>
      <xdr:rowOff>18067</xdr:rowOff>
    </xdr:from>
    <xdr:ext cx="408214" cy="239485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xmlns="" id="{00000000-0008-0000-0400-00004B000000}"/>
            </a:ext>
          </a:extLst>
        </xdr:cNvPr>
        <xdr:cNvSpPr txBox="1"/>
      </xdr:nvSpPr>
      <xdr:spPr>
        <a:xfrm rot="1373710">
          <a:off x="5493720" y="116099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226395</xdr:colOff>
      <xdr:row>41</xdr:row>
      <xdr:rowOff>551467</xdr:rowOff>
    </xdr:from>
    <xdr:ext cx="408214" cy="239485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00000000-0008-0000-0400-00004C000000}"/>
            </a:ext>
          </a:extLst>
        </xdr:cNvPr>
        <xdr:cNvSpPr txBox="1"/>
      </xdr:nvSpPr>
      <xdr:spPr>
        <a:xfrm rot="1373710">
          <a:off x="5608020" y="111337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359744</xdr:colOff>
      <xdr:row>43</xdr:row>
      <xdr:rowOff>8542</xdr:rowOff>
    </xdr:from>
    <xdr:ext cx="408214" cy="239485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xmlns="" id="{00000000-0008-0000-0400-00004D000000}"/>
            </a:ext>
          </a:extLst>
        </xdr:cNvPr>
        <xdr:cNvSpPr txBox="1"/>
      </xdr:nvSpPr>
      <xdr:spPr>
        <a:xfrm rot="1373710">
          <a:off x="5741369" y="111432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45</xdr:row>
      <xdr:rowOff>344492</xdr:rowOff>
    </xdr:from>
    <xdr:ext cx="45719" cy="239485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xmlns="" id="{00000000-0008-0000-0400-00004E000000}"/>
            </a:ext>
          </a:extLst>
        </xdr:cNvPr>
        <xdr:cNvSpPr txBox="1"/>
      </xdr:nvSpPr>
      <xdr:spPr>
        <a:xfrm rot="1373710" flipH="1">
          <a:off x="6007876" y="1193641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43</xdr:row>
      <xdr:rowOff>135454</xdr:rowOff>
    </xdr:from>
    <xdr:ext cx="445211" cy="239485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xmlns="" id="{00000000-0008-0000-0400-00004F000000}"/>
            </a:ext>
          </a:extLst>
        </xdr:cNvPr>
        <xdr:cNvSpPr txBox="1"/>
      </xdr:nvSpPr>
      <xdr:spPr>
        <a:xfrm rot="1174971">
          <a:off x="6421263" y="112701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41</xdr:row>
      <xdr:rowOff>344492</xdr:rowOff>
    </xdr:from>
    <xdr:ext cx="45719" cy="239485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xmlns="" id="{00000000-0008-0000-0400-000050000000}"/>
            </a:ext>
          </a:extLst>
        </xdr:cNvPr>
        <xdr:cNvSpPr txBox="1"/>
      </xdr:nvSpPr>
      <xdr:spPr>
        <a:xfrm rot="1373710" flipH="1">
          <a:off x="6007876" y="110791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200025</xdr:colOff>
      <xdr:row>43</xdr:row>
      <xdr:rowOff>157015</xdr:rowOff>
    </xdr:from>
    <xdr:to>
      <xdr:col>4</xdr:col>
      <xdr:colOff>1162050</xdr:colOff>
      <xdr:row>45</xdr:row>
      <xdr:rowOff>152400</xdr:rowOff>
    </xdr:to>
    <xdr:pic>
      <xdr:nvPicPr>
        <xdr:cNvPr id="81" name="Рисунок 30">
          <a:extLst>
            <a:ext uri="{FF2B5EF4-FFF2-40B4-BE49-F238E27FC236}">
              <a16:creationId xmlns:a16="http://schemas.microsoft.com/office/drawing/2014/main" xmlns="" id="{00000000-0008-0000-04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81650" y="11291740"/>
          <a:ext cx="962025" cy="604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47</xdr:row>
      <xdr:rowOff>114300</xdr:rowOff>
    </xdr:from>
    <xdr:to>
      <xdr:col>4</xdr:col>
      <xdr:colOff>1047750</xdr:colOff>
      <xdr:row>49</xdr:row>
      <xdr:rowOff>28575</xdr:rowOff>
    </xdr:to>
    <xdr:pic>
      <xdr:nvPicPr>
        <xdr:cNvPr id="82" name="Рисунок 30">
          <a:extLst>
            <a:ext uri="{FF2B5EF4-FFF2-40B4-BE49-F238E27FC236}">
              <a16:creationId xmlns:a16="http://schemas.microsoft.com/office/drawing/2014/main" xmlns="" id="{00000000-0008-0000-04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81650" y="12163425"/>
          <a:ext cx="847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934863</xdr:colOff>
      <xdr:row>47</xdr:row>
      <xdr:rowOff>68779</xdr:rowOff>
    </xdr:from>
    <xdr:ext cx="445211" cy="239485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00000000-0008-0000-0400-000053000000}"/>
            </a:ext>
          </a:extLst>
        </xdr:cNvPr>
        <xdr:cNvSpPr txBox="1"/>
      </xdr:nvSpPr>
      <xdr:spPr>
        <a:xfrm rot="1174971">
          <a:off x="6316488" y="121179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52686</xdr:colOff>
      <xdr:row>49</xdr:row>
      <xdr:rowOff>149232</xdr:rowOff>
    </xdr:from>
    <xdr:ext cx="445211" cy="239485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xmlns="" id="{00000000-0008-0000-0400-000054000000}"/>
            </a:ext>
          </a:extLst>
        </xdr:cNvPr>
        <xdr:cNvSpPr txBox="1"/>
      </xdr:nvSpPr>
      <xdr:spPr>
        <a:xfrm rot="1174971">
          <a:off x="5434311" y="1261745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914405</xdr:colOff>
      <xdr:row>49</xdr:row>
      <xdr:rowOff>115053</xdr:rowOff>
    </xdr:from>
    <xdr:ext cx="408214" cy="239485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400-000055000000}"/>
            </a:ext>
          </a:extLst>
        </xdr:cNvPr>
        <xdr:cNvSpPr txBox="1"/>
      </xdr:nvSpPr>
      <xdr:spPr>
        <a:xfrm rot="20157076">
          <a:off x="6296030" y="1258327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47</xdr:row>
      <xdr:rowOff>0</xdr:rowOff>
    </xdr:from>
    <xdr:ext cx="408214" cy="239485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400-000056000000}"/>
            </a:ext>
          </a:extLst>
        </xdr:cNvPr>
        <xdr:cNvSpPr txBox="1"/>
      </xdr:nvSpPr>
      <xdr:spPr>
        <a:xfrm rot="1373710">
          <a:off x="5617544" y="120491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47</xdr:row>
      <xdr:rowOff>0</xdr:rowOff>
    </xdr:from>
    <xdr:ext cx="408214" cy="239485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xmlns="" id="{00000000-0008-0000-0400-000057000000}"/>
            </a:ext>
          </a:extLst>
        </xdr:cNvPr>
        <xdr:cNvSpPr txBox="1"/>
      </xdr:nvSpPr>
      <xdr:spPr>
        <a:xfrm rot="1373710">
          <a:off x="5617544" y="120491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47</xdr:row>
      <xdr:rowOff>0</xdr:rowOff>
    </xdr:from>
    <xdr:ext cx="408214" cy="239485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00000000-0008-0000-0400-000058000000}"/>
            </a:ext>
          </a:extLst>
        </xdr:cNvPr>
        <xdr:cNvSpPr txBox="1"/>
      </xdr:nvSpPr>
      <xdr:spPr>
        <a:xfrm rot="1373710">
          <a:off x="5617544" y="120491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47</xdr:row>
      <xdr:rowOff>0</xdr:rowOff>
    </xdr:from>
    <xdr:ext cx="45719" cy="239485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xmlns="" id="{00000000-0008-0000-0400-000059000000}"/>
            </a:ext>
          </a:extLst>
        </xdr:cNvPr>
        <xdr:cNvSpPr txBox="1"/>
      </xdr:nvSpPr>
      <xdr:spPr>
        <a:xfrm rot="1373710" flipH="1">
          <a:off x="6007876" y="12049125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47</xdr:row>
      <xdr:rowOff>0</xdr:rowOff>
    </xdr:from>
    <xdr:ext cx="45719" cy="239485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xmlns="" id="{00000000-0008-0000-0400-00005A000000}"/>
            </a:ext>
          </a:extLst>
        </xdr:cNvPr>
        <xdr:cNvSpPr txBox="1"/>
      </xdr:nvSpPr>
      <xdr:spPr>
        <a:xfrm rot="1373710" flipH="1">
          <a:off x="6007876" y="12049125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47</xdr:row>
      <xdr:rowOff>0</xdr:rowOff>
    </xdr:from>
    <xdr:ext cx="45719" cy="239485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xmlns="" id="{00000000-0008-0000-0400-00005B000000}"/>
            </a:ext>
          </a:extLst>
        </xdr:cNvPr>
        <xdr:cNvSpPr txBox="1"/>
      </xdr:nvSpPr>
      <xdr:spPr>
        <a:xfrm rot="1373710" flipH="1">
          <a:off x="6007876" y="12049125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259648</xdr:colOff>
      <xdr:row>51</xdr:row>
      <xdr:rowOff>244797</xdr:rowOff>
    </xdr:from>
    <xdr:ext cx="408214" cy="239485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xmlns="" id="{00000000-0008-0000-0400-00005D000000}"/>
            </a:ext>
          </a:extLst>
        </xdr:cNvPr>
        <xdr:cNvSpPr txBox="1"/>
      </xdr:nvSpPr>
      <xdr:spPr>
        <a:xfrm rot="20903108">
          <a:off x="4050598" y="1474184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528359</xdr:colOff>
      <xdr:row>51</xdr:row>
      <xdr:rowOff>201181</xdr:rowOff>
    </xdr:from>
    <xdr:ext cx="408214" cy="239485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xmlns="" id="{00000000-0008-0000-0400-00005E000000}"/>
            </a:ext>
          </a:extLst>
        </xdr:cNvPr>
        <xdr:cNvSpPr txBox="1"/>
      </xdr:nvSpPr>
      <xdr:spPr>
        <a:xfrm rot="21190865">
          <a:off x="4319309" y="1469823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51</xdr:row>
      <xdr:rowOff>0</xdr:rowOff>
    </xdr:from>
    <xdr:ext cx="445211" cy="239485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xmlns="" id="{00000000-0008-0000-0400-00005F000000}"/>
            </a:ext>
          </a:extLst>
        </xdr:cNvPr>
        <xdr:cNvSpPr txBox="1"/>
      </xdr:nvSpPr>
      <xdr:spPr>
        <a:xfrm rot="1174971">
          <a:off x="5491462" y="1288732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57</xdr:row>
      <xdr:rowOff>244216</xdr:rowOff>
    </xdr:from>
    <xdr:ext cx="408214" cy="239485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xmlns="" id="{00000000-0008-0000-0400-000064000000}"/>
            </a:ext>
          </a:extLst>
        </xdr:cNvPr>
        <xdr:cNvSpPr txBox="1"/>
      </xdr:nvSpPr>
      <xdr:spPr>
        <a:xfrm rot="20157076">
          <a:off x="5879710" y="1470316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57</xdr:row>
      <xdr:rowOff>263533</xdr:rowOff>
    </xdr:from>
    <xdr:ext cx="445211" cy="239485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xmlns="" id="{00000000-0008-0000-0400-000068000000}"/>
            </a:ext>
          </a:extLst>
        </xdr:cNvPr>
        <xdr:cNvSpPr txBox="1"/>
      </xdr:nvSpPr>
      <xdr:spPr>
        <a:xfrm rot="1174971">
          <a:off x="5491462" y="14722483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38098</xdr:colOff>
      <xdr:row>75</xdr:row>
      <xdr:rowOff>60325</xdr:rowOff>
    </xdr:from>
    <xdr:to>
      <xdr:col>4</xdr:col>
      <xdr:colOff>1733549</xdr:colOff>
      <xdr:row>77</xdr:row>
      <xdr:rowOff>352425</xdr:rowOff>
    </xdr:to>
    <xdr:pic>
      <xdr:nvPicPr>
        <xdr:cNvPr id="105" name="Рисунок 104" descr="https://www.unitex.ru/image_cache/600x600_sized_wm_unitex-watermark_0.1_r1_-image_products-rm-a4-204109.jpg">
          <a:extLst>
            <a:ext uri="{FF2B5EF4-FFF2-40B4-BE49-F238E27FC236}">
              <a16:creationId xmlns:a16="http://schemas.microsoft.com/office/drawing/2014/main" xmlns="" id="{00000000-0008-0000-04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19723" y="21396325"/>
          <a:ext cx="1695451" cy="113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270698</xdr:colOff>
      <xdr:row>73</xdr:row>
      <xdr:rowOff>85725</xdr:rowOff>
    </xdr:from>
    <xdr:to>
      <xdr:col>4</xdr:col>
      <xdr:colOff>1447800</xdr:colOff>
      <xdr:row>74</xdr:row>
      <xdr:rowOff>400050</xdr:rowOff>
    </xdr:to>
    <xdr:pic>
      <xdr:nvPicPr>
        <xdr:cNvPr id="106" name="Рисунок 3">
          <a:extLst>
            <a:ext uri="{FF2B5EF4-FFF2-40B4-BE49-F238E27FC236}">
              <a16:creationId xmlns:a16="http://schemas.microsoft.com/office/drawing/2014/main" xmlns="" id="{00000000-0008-0000-04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52323" y="20316825"/>
          <a:ext cx="1177102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200868</xdr:colOff>
      <xdr:row>73</xdr:row>
      <xdr:rowOff>516721</xdr:rowOff>
    </xdr:from>
    <xdr:ext cx="445211" cy="239485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xmlns="" id="{00000000-0008-0000-0400-00006B000000}"/>
            </a:ext>
          </a:extLst>
        </xdr:cNvPr>
        <xdr:cNvSpPr txBox="1"/>
      </xdr:nvSpPr>
      <xdr:spPr>
        <a:xfrm rot="1174971">
          <a:off x="5582493" y="2074782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74</xdr:row>
      <xdr:rowOff>42476</xdr:rowOff>
    </xdr:from>
    <xdr:ext cx="445211" cy="239485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xmlns="" id="{00000000-0008-0000-0400-00006C000000}"/>
            </a:ext>
          </a:extLst>
        </xdr:cNvPr>
        <xdr:cNvSpPr txBox="1"/>
      </xdr:nvSpPr>
      <xdr:spPr>
        <a:xfrm rot="1174971">
          <a:off x="5805078" y="208260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73</xdr:row>
      <xdr:rowOff>34727</xdr:rowOff>
    </xdr:from>
    <xdr:ext cx="445211" cy="239485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xmlns="" id="{00000000-0008-0000-0400-00006D000000}"/>
            </a:ext>
          </a:extLst>
        </xdr:cNvPr>
        <xdr:cNvSpPr txBox="1"/>
      </xdr:nvSpPr>
      <xdr:spPr>
        <a:xfrm rot="1437686">
          <a:off x="6138612" y="202658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73</xdr:row>
      <xdr:rowOff>224299</xdr:rowOff>
    </xdr:from>
    <xdr:ext cx="445211" cy="239485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xmlns="" id="{00000000-0008-0000-0400-00006E000000}"/>
            </a:ext>
          </a:extLst>
        </xdr:cNvPr>
        <xdr:cNvSpPr txBox="1"/>
      </xdr:nvSpPr>
      <xdr:spPr>
        <a:xfrm rot="1437686">
          <a:off x="6606963" y="2045539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73</xdr:row>
      <xdr:rowOff>8237</xdr:rowOff>
    </xdr:from>
    <xdr:ext cx="445211" cy="25915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xmlns="" id="{00000000-0008-0000-0400-00006F000000}"/>
            </a:ext>
          </a:extLst>
        </xdr:cNvPr>
        <xdr:cNvSpPr txBox="1"/>
      </xdr:nvSpPr>
      <xdr:spPr>
        <a:xfrm rot="20101558">
          <a:off x="5639556" y="20239337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1171771</xdr:colOff>
      <xdr:row>74</xdr:row>
      <xdr:rowOff>210687</xdr:rowOff>
    </xdr:from>
    <xdr:ext cx="445211" cy="239485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xmlns="" id="{00000000-0008-0000-0400-000070000000}"/>
            </a:ext>
          </a:extLst>
        </xdr:cNvPr>
        <xdr:cNvSpPr txBox="1"/>
      </xdr:nvSpPr>
      <xdr:spPr>
        <a:xfrm rot="20101558">
          <a:off x="6553396" y="2099423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179331</xdr:colOff>
      <xdr:row>78</xdr:row>
      <xdr:rowOff>104775</xdr:rowOff>
    </xdr:from>
    <xdr:to>
      <xdr:col>4</xdr:col>
      <xdr:colOff>1649186</xdr:colOff>
      <xdr:row>80</xdr:row>
      <xdr:rowOff>219075</xdr:rowOff>
    </xdr:to>
    <xdr:pic>
      <xdr:nvPicPr>
        <xdr:cNvPr id="113" name="Рисунок 112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4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0656" b="10656"/>
        <a:stretch>
          <a:fillRect/>
        </a:stretch>
      </xdr:blipFill>
      <xdr:spPr bwMode="auto">
        <a:xfrm>
          <a:off x="5560956" y="22707600"/>
          <a:ext cx="146985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238125</xdr:colOff>
      <xdr:row>81</xdr:row>
      <xdr:rowOff>57151</xdr:rowOff>
    </xdr:from>
    <xdr:to>
      <xdr:col>4</xdr:col>
      <xdr:colOff>1617694</xdr:colOff>
      <xdr:row>83</xdr:row>
      <xdr:rowOff>76201</xdr:rowOff>
    </xdr:to>
    <xdr:pic>
      <xdr:nvPicPr>
        <xdr:cNvPr id="114" name="Рисунок 113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4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3636" b="10909"/>
        <a:stretch>
          <a:fillRect/>
        </a:stretch>
      </xdr:blipFill>
      <xdr:spPr bwMode="auto">
        <a:xfrm>
          <a:off x="5619750" y="23917276"/>
          <a:ext cx="1379569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209551</xdr:colOff>
      <xdr:row>84</xdr:row>
      <xdr:rowOff>57149</xdr:rowOff>
    </xdr:from>
    <xdr:to>
      <xdr:col>4</xdr:col>
      <xdr:colOff>1504951</xdr:colOff>
      <xdr:row>86</xdr:row>
      <xdr:rowOff>285750</xdr:rowOff>
    </xdr:to>
    <xdr:pic>
      <xdr:nvPicPr>
        <xdr:cNvPr id="115" name="Рисунок 114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4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91176" y="25174574"/>
          <a:ext cx="1295400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333375</xdr:colOff>
      <xdr:row>87</xdr:row>
      <xdr:rowOff>38099</xdr:rowOff>
    </xdr:from>
    <xdr:to>
      <xdr:col>4</xdr:col>
      <xdr:colOff>1617210</xdr:colOff>
      <xdr:row>89</xdr:row>
      <xdr:rowOff>257175</xdr:rowOff>
    </xdr:to>
    <xdr:pic>
      <xdr:nvPicPr>
        <xdr:cNvPr id="116" name="Рисунок 115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4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00" y="26412824"/>
          <a:ext cx="1283835" cy="1057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333375</xdr:colOff>
      <xdr:row>90</xdr:row>
      <xdr:rowOff>38099</xdr:rowOff>
    </xdr:from>
    <xdr:to>
      <xdr:col>4</xdr:col>
      <xdr:colOff>1559379</xdr:colOff>
      <xdr:row>92</xdr:row>
      <xdr:rowOff>209550</xdr:rowOff>
    </xdr:to>
    <xdr:pic>
      <xdr:nvPicPr>
        <xdr:cNvPr id="117" name="Рисунок 116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4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00" y="27670124"/>
          <a:ext cx="1226004" cy="1009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200868</xdr:colOff>
      <xdr:row>75</xdr:row>
      <xdr:rowOff>0</xdr:rowOff>
    </xdr:from>
    <xdr:ext cx="445211" cy="239485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xmlns="" id="{00000000-0008-0000-0400-000078000000}"/>
            </a:ext>
          </a:extLst>
        </xdr:cNvPr>
        <xdr:cNvSpPr txBox="1"/>
      </xdr:nvSpPr>
      <xdr:spPr>
        <a:xfrm rot="1174971">
          <a:off x="5582493" y="213360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75</xdr:row>
      <xdr:rowOff>0</xdr:rowOff>
    </xdr:from>
    <xdr:ext cx="445211" cy="239485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xmlns="" id="{00000000-0008-0000-0400-000079000000}"/>
            </a:ext>
          </a:extLst>
        </xdr:cNvPr>
        <xdr:cNvSpPr txBox="1"/>
      </xdr:nvSpPr>
      <xdr:spPr>
        <a:xfrm rot="1174971">
          <a:off x="5805078" y="213360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75</xdr:row>
      <xdr:rowOff>0</xdr:rowOff>
    </xdr:from>
    <xdr:ext cx="445211" cy="239485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xmlns="" id="{00000000-0008-0000-0400-00007A000000}"/>
            </a:ext>
          </a:extLst>
        </xdr:cNvPr>
        <xdr:cNvSpPr txBox="1"/>
      </xdr:nvSpPr>
      <xdr:spPr>
        <a:xfrm rot="1437686">
          <a:off x="6138612" y="213360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75</xdr:row>
      <xdr:rowOff>0</xdr:rowOff>
    </xdr:from>
    <xdr:ext cx="445211" cy="239485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xmlns="" id="{00000000-0008-0000-0400-00007B000000}"/>
            </a:ext>
          </a:extLst>
        </xdr:cNvPr>
        <xdr:cNvSpPr txBox="1"/>
      </xdr:nvSpPr>
      <xdr:spPr>
        <a:xfrm rot="1437686">
          <a:off x="6606963" y="213360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75</xdr:row>
      <xdr:rowOff>0</xdr:rowOff>
    </xdr:from>
    <xdr:ext cx="445211" cy="25915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xmlns="" id="{00000000-0008-0000-0400-00007C000000}"/>
            </a:ext>
          </a:extLst>
        </xdr:cNvPr>
        <xdr:cNvSpPr txBox="1"/>
      </xdr:nvSpPr>
      <xdr:spPr>
        <a:xfrm rot="20101558">
          <a:off x="5639556" y="21336000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1333696</xdr:colOff>
      <xdr:row>75</xdr:row>
      <xdr:rowOff>0</xdr:rowOff>
    </xdr:from>
    <xdr:ext cx="445211" cy="239485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xmlns="" id="{00000000-0008-0000-0400-00007D000000}"/>
            </a:ext>
          </a:extLst>
        </xdr:cNvPr>
        <xdr:cNvSpPr txBox="1"/>
      </xdr:nvSpPr>
      <xdr:spPr>
        <a:xfrm rot="20101558">
          <a:off x="6715321" y="213360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323849</xdr:colOff>
      <xdr:row>69</xdr:row>
      <xdr:rowOff>152400</xdr:rowOff>
    </xdr:from>
    <xdr:to>
      <xdr:col>4</xdr:col>
      <xdr:colOff>1631518</xdr:colOff>
      <xdr:row>70</xdr:row>
      <xdr:rowOff>457200</xdr:rowOff>
    </xdr:to>
    <xdr:pic>
      <xdr:nvPicPr>
        <xdr:cNvPr id="126" name="Рисунок 3">
          <a:extLst>
            <a:ext uri="{FF2B5EF4-FFF2-40B4-BE49-F238E27FC236}">
              <a16:creationId xmlns:a16="http://schemas.microsoft.com/office/drawing/2014/main" xmlns="" id="{00000000-0008-0000-04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5474" y="18173700"/>
          <a:ext cx="130766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200868</xdr:colOff>
      <xdr:row>69</xdr:row>
      <xdr:rowOff>516721</xdr:rowOff>
    </xdr:from>
    <xdr:ext cx="445211" cy="239485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xmlns="" id="{00000000-0008-0000-0400-00007F000000}"/>
            </a:ext>
          </a:extLst>
        </xdr:cNvPr>
        <xdr:cNvSpPr txBox="1"/>
      </xdr:nvSpPr>
      <xdr:spPr>
        <a:xfrm rot="1174971">
          <a:off x="5582493" y="1853802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70</xdr:row>
      <xdr:rowOff>42476</xdr:rowOff>
    </xdr:from>
    <xdr:ext cx="445211" cy="239485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xmlns="" id="{00000000-0008-0000-0400-000080000000}"/>
            </a:ext>
          </a:extLst>
        </xdr:cNvPr>
        <xdr:cNvSpPr txBox="1"/>
      </xdr:nvSpPr>
      <xdr:spPr>
        <a:xfrm rot="1174971">
          <a:off x="5805078" y="186162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69</xdr:row>
      <xdr:rowOff>34727</xdr:rowOff>
    </xdr:from>
    <xdr:ext cx="445211" cy="239485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00000000-0008-0000-0400-000081000000}"/>
            </a:ext>
          </a:extLst>
        </xdr:cNvPr>
        <xdr:cNvSpPr txBox="1"/>
      </xdr:nvSpPr>
      <xdr:spPr>
        <a:xfrm rot="1437686">
          <a:off x="6138612" y="180560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69</xdr:row>
      <xdr:rowOff>224299</xdr:rowOff>
    </xdr:from>
    <xdr:ext cx="445211" cy="239485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xmlns="" id="{00000000-0008-0000-0400-000082000000}"/>
            </a:ext>
          </a:extLst>
        </xdr:cNvPr>
        <xdr:cNvSpPr txBox="1"/>
      </xdr:nvSpPr>
      <xdr:spPr>
        <a:xfrm rot="1437686">
          <a:off x="6606963" y="1824559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69</xdr:row>
      <xdr:rowOff>8237</xdr:rowOff>
    </xdr:from>
    <xdr:ext cx="445211" cy="25915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xmlns="" id="{00000000-0008-0000-0400-000083000000}"/>
            </a:ext>
          </a:extLst>
        </xdr:cNvPr>
        <xdr:cNvSpPr txBox="1"/>
      </xdr:nvSpPr>
      <xdr:spPr>
        <a:xfrm rot="20101558">
          <a:off x="5639556" y="18029537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1333696</xdr:colOff>
      <xdr:row>69</xdr:row>
      <xdr:rowOff>525012</xdr:rowOff>
    </xdr:from>
    <xdr:ext cx="445211" cy="239485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xmlns="" id="{00000000-0008-0000-0400-000084000000}"/>
            </a:ext>
          </a:extLst>
        </xdr:cNvPr>
        <xdr:cNvSpPr txBox="1"/>
      </xdr:nvSpPr>
      <xdr:spPr>
        <a:xfrm rot="20101558">
          <a:off x="6715321" y="1854631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201586</xdr:colOff>
      <xdr:row>71</xdr:row>
      <xdr:rowOff>123825</xdr:rowOff>
    </xdr:from>
    <xdr:to>
      <xdr:col>4</xdr:col>
      <xdr:colOff>1571625</xdr:colOff>
      <xdr:row>72</xdr:row>
      <xdr:rowOff>447675</xdr:rowOff>
    </xdr:to>
    <xdr:pic>
      <xdr:nvPicPr>
        <xdr:cNvPr id="133" name="Рисунок 3">
          <a:extLst>
            <a:ext uri="{FF2B5EF4-FFF2-40B4-BE49-F238E27FC236}">
              <a16:creationId xmlns:a16="http://schemas.microsoft.com/office/drawing/2014/main" xmlns="" id="{00000000-0008-0000-04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40086" y="19478625"/>
          <a:ext cx="1370039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200868</xdr:colOff>
      <xdr:row>71</xdr:row>
      <xdr:rowOff>516721</xdr:rowOff>
    </xdr:from>
    <xdr:ext cx="445211" cy="239485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xmlns="" id="{00000000-0008-0000-0400-000086000000}"/>
            </a:ext>
          </a:extLst>
        </xdr:cNvPr>
        <xdr:cNvSpPr txBox="1"/>
      </xdr:nvSpPr>
      <xdr:spPr>
        <a:xfrm rot="1174971">
          <a:off x="5582493" y="1964292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394878</xdr:colOff>
      <xdr:row>72</xdr:row>
      <xdr:rowOff>42476</xdr:rowOff>
    </xdr:from>
    <xdr:ext cx="445211" cy="239485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xmlns="" id="{00000000-0008-0000-0400-000087000000}"/>
            </a:ext>
          </a:extLst>
        </xdr:cNvPr>
        <xdr:cNvSpPr txBox="1"/>
      </xdr:nvSpPr>
      <xdr:spPr>
        <a:xfrm rot="1174971">
          <a:off x="5776503" y="197211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71</xdr:row>
      <xdr:rowOff>34727</xdr:rowOff>
    </xdr:from>
    <xdr:ext cx="445211" cy="239485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00000000-0008-0000-0400-000088000000}"/>
            </a:ext>
          </a:extLst>
        </xdr:cNvPr>
        <xdr:cNvSpPr txBox="1"/>
      </xdr:nvSpPr>
      <xdr:spPr>
        <a:xfrm rot="1437686">
          <a:off x="6138612" y="191609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71</xdr:row>
      <xdr:rowOff>224299</xdr:rowOff>
    </xdr:from>
    <xdr:ext cx="445211" cy="239485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xmlns="" id="{00000000-0008-0000-0400-000089000000}"/>
            </a:ext>
          </a:extLst>
        </xdr:cNvPr>
        <xdr:cNvSpPr txBox="1"/>
      </xdr:nvSpPr>
      <xdr:spPr>
        <a:xfrm rot="1437686">
          <a:off x="6606963" y="1935049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219831</xdr:colOff>
      <xdr:row>70</xdr:row>
      <xdr:rowOff>541637</xdr:rowOff>
    </xdr:from>
    <xdr:ext cx="445211" cy="25915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xmlns="" id="{00000000-0008-0000-0400-00008A000000}"/>
            </a:ext>
          </a:extLst>
        </xdr:cNvPr>
        <xdr:cNvSpPr txBox="1"/>
      </xdr:nvSpPr>
      <xdr:spPr>
        <a:xfrm rot="20101558">
          <a:off x="5601456" y="19115387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1276547</xdr:colOff>
      <xdr:row>72</xdr:row>
      <xdr:rowOff>48762</xdr:rowOff>
    </xdr:from>
    <xdr:ext cx="445211" cy="239485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xmlns="" id="{00000000-0008-0000-0400-00008B000000}"/>
            </a:ext>
          </a:extLst>
        </xdr:cNvPr>
        <xdr:cNvSpPr txBox="1"/>
      </xdr:nvSpPr>
      <xdr:spPr>
        <a:xfrm rot="20101558">
          <a:off x="6658172" y="1972741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3</xdr:col>
      <xdr:colOff>323851</xdr:colOff>
      <xdr:row>0</xdr:row>
      <xdr:rowOff>161925</xdr:rowOff>
    </xdr:from>
    <xdr:to>
      <xdr:col>4</xdr:col>
      <xdr:colOff>476251</xdr:colOff>
      <xdr:row>0</xdr:row>
      <xdr:rowOff>1314450</xdr:rowOff>
    </xdr:to>
    <xdr:pic>
      <xdr:nvPicPr>
        <xdr:cNvPr id="151" name="Picture 14">
          <a:extLst>
            <a:ext uri="{FF2B5EF4-FFF2-40B4-BE49-F238E27FC236}">
              <a16:creationId xmlns:a16="http://schemas.microsoft.com/office/drawing/2014/main" xmlns="" id="{00000000-0008-0000-04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67176" y="161925"/>
          <a:ext cx="146685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1066314</xdr:colOff>
      <xdr:row>63</xdr:row>
      <xdr:rowOff>339992</xdr:rowOff>
    </xdr:from>
    <xdr:ext cx="534222" cy="239485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xmlns="" id="{00000000-0008-0000-0400-000098000000}"/>
            </a:ext>
          </a:extLst>
        </xdr:cNvPr>
        <xdr:cNvSpPr txBox="1"/>
      </xdr:nvSpPr>
      <xdr:spPr>
        <a:xfrm rot="20858598">
          <a:off x="4857264" y="18685142"/>
          <a:ext cx="53422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1836</a:t>
          </a:r>
        </a:p>
      </xdr:txBody>
    </xdr:sp>
    <xdr:clientData/>
  </xdr:oneCellAnchor>
  <xdr:oneCellAnchor>
    <xdr:from>
      <xdr:col>4</xdr:col>
      <xdr:colOff>196544</xdr:colOff>
      <xdr:row>63</xdr:row>
      <xdr:rowOff>355084</xdr:rowOff>
    </xdr:from>
    <xdr:ext cx="489370" cy="239485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xmlns="" id="{00000000-0008-0000-0400-000099000000}"/>
            </a:ext>
          </a:extLst>
        </xdr:cNvPr>
        <xdr:cNvSpPr txBox="1"/>
      </xdr:nvSpPr>
      <xdr:spPr>
        <a:xfrm rot="21316601">
          <a:off x="3987494" y="18700234"/>
          <a:ext cx="489370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</a:p>
      </xdr:txBody>
    </xdr:sp>
    <xdr:clientData/>
  </xdr:oneCellAnchor>
  <xdr:oneCellAnchor>
    <xdr:from>
      <xdr:col>4</xdr:col>
      <xdr:colOff>42453</xdr:colOff>
      <xdr:row>77</xdr:row>
      <xdr:rowOff>61527</xdr:rowOff>
    </xdr:from>
    <xdr:ext cx="445211" cy="239485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xmlns="" id="{00000000-0008-0000-0400-00009C000000}"/>
            </a:ext>
          </a:extLst>
        </xdr:cNvPr>
        <xdr:cNvSpPr txBox="1"/>
      </xdr:nvSpPr>
      <xdr:spPr>
        <a:xfrm rot="1174971">
          <a:off x="5424078" y="222357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910233</xdr:colOff>
      <xdr:row>76</xdr:row>
      <xdr:rowOff>149268</xdr:rowOff>
    </xdr:from>
    <xdr:ext cx="644412" cy="239485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xmlns="" id="{00000000-0008-0000-0400-00009D000000}"/>
            </a:ext>
          </a:extLst>
        </xdr:cNvPr>
        <xdr:cNvSpPr txBox="1"/>
      </xdr:nvSpPr>
      <xdr:spPr>
        <a:xfrm rot="20581827">
          <a:off x="4701183" y="24895218"/>
          <a:ext cx="64441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475</a:t>
          </a:r>
        </a:p>
      </xdr:txBody>
    </xdr:sp>
    <xdr:clientData/>
  </xdr:oneCellAnchor>
  <xdr:oneCellAnchor>
    <xdr:from>
      <xdr:col>4</xdr:col>
      <xdr:colOff>861602</xdr:colOff>
      <xdr:row>75</xdr:row>
      <xdr:rowOff>356802</xdr:rowOff>
    </xdr:from>
    <xdr:ext cx="445211" cy="239485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xmlns="" id="{00000000-0008-0000-0400-00009E000000}"/>
            </a:ext>
          </a:extLst>
        </xdr:cNvPr>
        <xdr:cNvSpPr txBox="1"/>
      </xdr:nvSpPr>
      <xdr:spPr>
        <a:xfrm rot="1174971">
          <a:off x="6243227" y="216928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99601</xdr:colOff>
      <xdr:row>80</xdr:row>
      <xdr:rowOff>71052</xdr:rowOff>
    </xdr:from>
    <xdr:ext cx="445211" cy="239485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xmlns="" id="{00000000-0008-0000-0400-00009F000000}"/>
            </a:ext>
          </a:extLst>
        </xdr:cNvPr>
        <xdr:cNvSpPr txBox="1"/>
      </xdr:nvSpPr>
      <xdr:spPr>
        <a:xfrm rot="1174971">
          <a:off x="5481226" y="235120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820689</xdr:colOff>
      <xdr:row>79</xdr:row>
      <xdr:rowOff>268987</xdr:rowOff>
    </xdr:from>
    <xdr:ext cx="620252" cy="239485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xmlns="" id="{00000000-0008-0000-0400-0000A0000000}"/>
            </a:ext>
          </a:extLst>
        </xdr:cNvPr>
        <xdr:cNvSpPr txBox="1"/>
      </xdr:nvSpPr>
      <xdr:spPr>
        <a:xfrm rot="20101558">
          <a:off x="6202314" y="232909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475</a:t>
          </a:r>
        </a:p>
      </xdr:txBody>
    </xdr:sp>
    <xdr:clientData/>
  </xdr:oneCellAnchor>
  <xdr:oneCellAnchor>
    <xdr:from>
      <xdr:col>4</xdr:col>
      <xdr:colOff>871127</xdr:colOff>
      <xdr:row>78</xdr:row>
      <xdr:rowOff>299652</xdr:rowOff>
    </xdr:from>
    <xdr:ext cx="445211" cy="239485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00000000-0008-0000-0400-0000A1000000}"/>
            </a:ext>
          </a:extLst>
        </xdr:cNvPr>
        <xdr:cNvSpPr txBox="1"/>
      </xdr:nvSpPr>
      <xdr:spPr>
        <a:xfrm rot="1621973">
          <a:off x="6252752" y="229024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76199</xdr:colOff>
      <xdr:row>101</xdr:row>
      <xdr:rowOff>123825</xdr:rowOff>
    </xdr:from>
    <xdr:ext cx="445211" cy="239485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xmlns="" id="{00000000-0008-0000-0400-0000A2000000}"/>
            </a:ext>
          </a:extLst>
        </xdr:cNvPr>
        <xdr:cNvSpPr txBox="1"/>
      </xdr:nvSpPr>
      <xdr:spPr>
        <a:xfrm rot="19524056">
          <a:off x="5457824" y="33870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104775</xdr:colOff>
      <xdr:row>106</xdr:row>
      <xdr:rowOff>190500</xdr:rowOff>
    </xdr:from>
    <xdr:ext cx="445211" cy="239485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00000000-0008-0000-0400-0000A3000000}"/>
            </a:ext>
          </a:extLst>
        </xdr:cNvPr>
        <xdr:cNvSpPr txBox="1"/>
      </xdr:nvSpPr>
      <xdr:spPr>
        <a:xfrm rot="19524056">
          <a:off x="5486400" y="353187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133348</xdr:colOff>
      <xdr:row>111</xdr:row>
      <xdr:rowOff>200026</xdr:rowOff>
    </xdr:from>
    <xdr:ext cx="445211" cy="239485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00000000-0008-0000-0400-0000A4000000}"/>
            </a:ext>
          </a:extLst>
        </xdr:cNvPr>
        <xdr:cNvSpPr txBox="1"/>
      </xdr:nvSpPr>
      <xdr:spPr>
        <a:xfrm rot="19524056">
          <a:off x="5514973" y="3689985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148819</xdr:colOff>
      <xdr:row>34</xdr:row>
      <xdr:rowOff>1226</xdr:rowOff>
    </xdr:from>
    <xdr:ext cx="408214" cy="239485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400-0000A6000000}"/>
            </a:ext>
          </a:extLst>
        </xdr:cNvPr>
        <xdr:cNvSpPr txBox="1"/>
      </xdr:nvSpPr>
      <xdr:spPr>
        <a:xfrm rot="20423120">
          <a:off x="4492219" y="1192652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1242139</xdr:colOff>
      <xdr:row>37</xdr:row>
      <xdr:rowOff>127613</xdr:rowOff>
    </xdr:from>
    <xdr:ext cx="408214" cy="239485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00000000-0008-0000-0400-0000A7000000}"/>
            </a:ext>
          </a:extLst>
        </xdr:cNvPr>
        <xdr:cNvSpPr txBox="1"/>
      </xdr:nvSpPr>
      <xdr:spPr>
        <a:xfrm rot="19947425">
          <a:off x="5585539" y="1296731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90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175801</xdr:colOff>
      <xdr:row>82</xdr:row>
      <xdr:rowOff>385377</xdr:rowOff>
    </xdr:from>
    <xdr:ext cx="445211" cy="239485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400-0000A8000000}"/>
            </a:ext>
          </a:extLst>
        </xdr:cNvPr>
        <xdr:cNvSpPr txBox="1"/>
      </xdr:nvSpPr>
      <xdr:spPr>
        <a:xfrm rot="1174971">
          <a:off x="5557426" y="246646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820689</xdr:colOff>
      <xdr:row>82</xdr:row>
      <xdr:rowOff>116587</xdr:rowOff>
    </xdr:from>
    <xdr:ext cx="620252" cy="239485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xmlns="" id="{00000000-0008-0000-0400-0000A9000000}"/>
            </a:ext>
          </a:extLst>
        </xdr:cNvPr>
        <xdr:cNvSpPr txBox="1"/>
      </xdr:nvSpPr>
      <xdr:spPr>
        <a:xfrm rot="20101558">
          <a:off x="6202314" y="243958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475</a:t>
          </a:r>
        </a:p>
      </xdr:txBody>
    </xdr:sp>
    <xdr:clientData/>
  </xdr:oneCellAnchor>
  <xdr:oneCellAnchor>
    <xdr:from>
      <xdr:col>4</xdr:col>
      <xdr:colOff>823503</xdr:colOff>
      <xdr:row>81</xdr:row>
      <xdr:rowOff>232976</xdr:rowOff>
    </xdr:from>
    <xdr:ext cx="445211" cy="239485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xmlns="" id="{00000000-0008-0000-0400-0000AA000000}"/>
            </a:ext>
          </a:extLst>
        </xdr:cNvPr>
        <xdr:cNvSpPr txBox="1"/>
      </xdr:nvSpPr>
      <xdr:spPr>
        <a:xfrm rot="1621973">
          <a:off x="6205128" y="2409310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156751</xdr:colOff>
      <xdr:row>85</xdr:row>
      <xdr:rowOff>413952</xdr:rowOff>
    </xdr:from>
    <xdr:ext cx="445211" cy="239485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400-0000AB000000}"/>
            </a:ext>
          </a:extLst>
        </xdr:cNvPr>
        <xdr:cNvSpPr txBox="1"/>
      </xdr:nvSpPr>
      <xdr:spPr>
        <a:xfrm rot="1174971">
          <a:off x="5538376" y="259504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728254</xdr:colOff>
      <xdr:row>84</xdr:row>
      <xdr:rowOff>347276</xdr:rowOff>
    </xdr:from>
    <xdr:ext cx="445211" cy="239485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00000000-0008-0000-0400-0000AC000000}"/>
            </a:ext>
          </a:extLst>
        </xdr:cNvPr>
        <xdr:cNvSpPr txBox="1"/>
      </xdr:nvSpPr>
      <xdr:spPr>
        <a:xfrm rot="1621973">
          <a:off x="6109879" y="2546470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696864</xdr:colOff>
      <xdr:row>85</xdr:row>
      <xdr:rowOff>230887</xdr:rowOff>
    </xdr:from>
    <xdr:ext cx="620252" cy="239485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400-0000AD000000}"/>
            </a:ext>
          </a:extLst>
        </xdr:cNvPr>
        <xdr:cNvSpPr txBox="1"/>
      </xdr:nvSpPr>
      <xdr:spPr>
        <a:xfrm rot="20101558">
          <a:off x="6078489" y="257674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194851</xdr:colOff>
      <xdr:row>89</xdr:row>
      <xdr:rowOff>23427</xdr:rowOff>
    </xdr:from>
    <xdr:ext cx="445211" cy="239485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400-0000AE000000}"/>
            </a:ext>
          </a:extLst>
        </xdr:cNvPr>
        <xdr:cNvSpPr txBox="1"/>
      </xdr:nvSpPr>
      <xdr:spPr>
        <a:xfrm rot="1174971">
          <a:off x="5576476" y="272363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804454</xdr:colOff>
      <xdr:row>87</xdr:row>
      <xdr:rowOff>328227</xdr:rowOff>
    </xdr:from>
    <xdr:ext cx="445211" cy="239485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400-0000AF000000}"/>
            </a:ext>
          </a:extLst>
        </xdr:cNvPr>
        <xdr:cNvSpPr txBox="1"/>
      </xdr:nvSpPr>
      <xdr:spPr>
        <a:xfrm rot="1621973">
          <a:off x="6186079" y="267029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734964</xdr:colOff>
      <xdr:row>88</xdr:row>
      <xdr:rowOff>259462</xdr:rowOff>
    </xdr:from>
    <xdr:ext cx="620252" cy="239485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400-0000B0000000}"/>
            </a:ext>
          </a:extLst>
        </xdr:cNvPr>
        <xdr:cNvSpPr txBox="1"/>
      </xdr:nvSpPr>
      <xdr:spPr>
        <a:xfrm rot="20101558">
          <a:off x="6116589" y="2705328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261524</xdr:colOff>
      <xdr:row>91</xdr:row>
      <xdr:rowOff>385377</xdr:rowOff>
    </xdr:from>
    <xdr:ext cx="445211" cy="239485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400-0000B1000000}"/>
            </a:ext>
          </a:extLst>
        </xdr:cNvPr>
        <xdr:cNvSpPr txBox="1"/>
      </xdr:nvSpPr>
      <xdr:spPr>
        <a:xfrm rot="1174971">
          <a:off x="5643149" y="284365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871127</xdr:colOff>
      <xdr:row>90</xdr:row>
      <xdr:rowOff>271077</xdr:rowOff>
    </xdr:from>
    <xdr:ext cx="445211" cy="239485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400-0000B2000000}"/>
            </a:ext>
          </a:extLst>
        </xdr:cNvPr>
        <xdr:cNvSpPr txBox="1"/>
      </xdr:nvSpPr>
      <xdr:spPr>
        <a:xfrm rot="1621973">
          <a:off x="6252752" y="279031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801637</xdr:colOff>
      <xdr:row>91</xdr:row>
      <xdr:rowOff>202312</xdr:rowOff>
    </xdr:from>
    <xdr:ext cx="620252" cy="239485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400-0000B3000000}"/>
            </a:ext>
          </a:extLst>
        </xdr:cNvPr>
        <xdr:cNvSpPr txBox="1"/>
      </xdr:nvSpPr>
      <xdr:spPr>
        <a:xfrm rot="20101558">
          <a:off x="6183262" y="282534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190500</xdr:colOff>
      <xdr:row>96</xdr:row>
      <xdr:rowOff>33336</xdr:rowOff>
    </xdr:from>
    <xdr:ext cx="445211" cy="239485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00000000-0008-0000-0400-0000B4000000}"/>
            </a:ext>
          </a:extLst>
        </xdr:cNvPr>
        <xdr:cNvSpPr txBox="1"/>
      </xdr:nvSpPr>
      <xdr:spPr>
        <a:xfrm rot="19825504">
          <a:off x="5572125" y="3233261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78225</xdr:colOff>
      <xdr:row>116</xdr:row>
      <xdr:rowOff>115614</xdr:rowOff>
    </xdr:from>
    <xdr:ext cx="445211" cy="246576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400-0000B5000000}"/>
            </a:ext>
          </a:extLst>
        </xdr:cNvPr>
        <xdr:cNvSpPr txBox="1"/>
      </xdr:nvSpPr>
      <xdr:spPr>
        <a:xfrm rot="19524056">
          <a:off x="5459850" y="38387064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0</xdr:colOff>
      <xdr:row>121</xdr:row>
      <xdr:rowOff>142875</xdr:rowOff>
    </xdr:from>
    <xdr:ext cx="445211" cy="246576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400-0000B6000000}"/>
            </a:ext>
          </a:extLst>
        </xdr:cNvPr>
        <xdr:cNvSpPr txBox="1"/>
      </xdr:nvSpPr>
      <xdr:spPr>
        <a:xfrm rot="19524056">
          <a:off x="5381625" y="39985950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1276350</xdr:colOff>
      <xdr:row>133</xdr:row>
      <xdr:rowOff>133350</xdr:rowOff>
    </xdr:from>
    <xdr:ext cx="445211" cy="246576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400-0000B7000000}"/>
            </a:ext>
          </a:extLst>
        </xdr:cNvPr>
        <xdr:cNvSpPr txBox="1"/>
      </xdr:nvSpPr>
      <xdr:spPr>
        <a:xfrm rot="1523684">
          <a:off x="6657975" y="43853100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1409699</xdr:colOff>
      <xdr:row>136</xdr:row>
      <xdr:rowOff>123826</xdr:rowOff>
    </xdr:from>
    <xdr:ext cx="445211" cy="246576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400-0000B8000000}"/>
            </a:ext>
          </a:extLst>
        </xdr:cNvPr>
        <xdr:cNvSpPr txBox="1"/>
      </xdr:nvSpPr>
      <xdr:spPr>
        <a:xfrm rot="1523684">
          <a:off x="6791324" y="44900851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1247775</xdr:colOff>
      <xdr:row>139</xdr:row>
      <xdr:rowOff>142876</xdr:rowOff>
    </xdr:from>
    <xdr:ext cx="445211" cy="246576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400-0000B9000000}"/>
            </a:ext>
          </a:extLst>
        </xdr:cNvPr>
        <xdr:cNvSpPr txBox="1"/>
      </xdr:nvSpPr>
      <xdr:spPr>
        <a:xfrm rot="1523684">
          <a:off x="6629400" y="46177201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1304924</xdr:colOff>
      <xdr:row>142</xdr:row>
      <xdr:rowOff>166686</xdr:rowOff>
    </xdr:from>
    <xdr:ext cx="445211" cy="246576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400-0000BA000000}"/>
            </a:ext>
          </a:extLst>
        </xdr:cNvPr>
        <xdr:cNvSpPr txBox="1"/>
      </xdr:nvSpPr>
      <xdr:spPr>
        <a:xfrm rot="305420">
          <a:off x="5648324" y="51230211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1304925</xdr:colOff>
      <xdr:row>145</xdr:row>
      <xdr:rowOff>257175</xdr:rowOff>
    </xdr:from>
    <xdr:ext cx="445211" cy="246576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400-0000BB000000}"/>
            </a:ext>
          </a:extLst>
        </xdr:cNvPr>
        <xdr:cNvSpPr txBox="1"/>
      </xdr:nvSpPr>
      <xdr:spPr>
        <a:xfrm rot="793912">
          <a:off x="5648325" y="52578000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1333501</xdr:colOff>
      <xdr:row>148</xdr:row>
      <xdr:rowOff>171451</xdr:rowOff>
    </xdr:from>
    <xdr:ext cx="445211" cy="246576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400-0000BC000000}"/>
            </a:ext>
          </a:extLst>
        </xdr:cNvPr>
        <xdr:cNvSpPr txBox="1"/>
      </xdr:nvSpPr>
      <xdr:spPr>
        <a:xfrm rot="445920">
          <a:off x="5676901" y="53749576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1135201</xdr:colOff>
      <xdr:row>151</xdr:row>
      <xdr:rowOff>206052</xdr:rowOff>
    </xdr:from>
    <xdr:ext cx="606593" cy="246576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400-0000BD000000}"/>
            </a:ext>
          </a:extLst>
        </xdr:cNvPr>
        <xdr:cNvSpPr txBox="1"/>
      </xdr:nvSpPr>
      <xdr:spPr>
        <a:xfrm rot="1158213">
          <a:off x="6516826" y="51269577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600  600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1068524</xdr:colOff>
      <xdr:row>154</xdr:row>
      <xdr:rowOff>234626</xdr:rowOff>
    </xdr:from>
    <xdr:ext cx="606593" cy="246576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400-0000BE000000}"/>
            </a:ext>
          </a:extLst>
        </xdr:cNvPr>
        <xdr:cNvSpPr txBox="1"/>
      </xdr:nvSpPr>
      <xdr:spPr>
        <a:xfrm rot="1190144">
          <a:off x="6450149" y="52555451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1101861</xdr:colOff>
      <xdr:row>157</xdr:row>
      <xdr:rowOff>134613</xdr:rowOff>
    </xdr:from>
    <xdr:ext cx="606593" cy="246576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400-0000BF000000}"/>
            </a:ext>
          </a:extLst>
        </xdr:cNvPr>
        <xdr:cNvSpPr txBox="1"/>
      </xdr:nvSpPr>
      <xdr:spPr>
        <a:xfrm rot="1190144">
          <a:off x="6483486" y="53684163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800  800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923924</xdr:colOff>
      <xdr:row>171</xdr:row>
      <xdr:rowOff>33338</xdr:rowOff>
    </xdr:from>
    <xdr:ext cx="445211" cy="246576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400-0000C0000000}"/>
            </a:ext>
          </a:extLst>
        </xdr:cNvPr>
        <xdr:cNvSpPr txBox="1"/>
      </xdr:nvSpPr>
      <xdr:spPr>
        <a:xfrm rot="1628473">
          <a:off x="6305549" y="55316438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1152524</xdr:colOff>
      <xdr:row>176</xdr:row>
      <xdr:rowOff>14289</xdr:rowOff>
    </xdr:from>
    <xdr:ext cx="445211" cy="246576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400-0000C1000000}"/>
            </a:ext>
          </a:extLst>
        </xdr:cNvPr>
        <xdr:cNvSpPr txBox="1"/>
      </xdr:nvSpPr>
      <xdr:spPr>
        <a:xfrm rot="1628473">
          <a:off x="6534149" y="56869014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1285874</xdr:colOff>
      <xdr:row>180</xdr:row>
      <xdr:rowOff>128589</xdr:rowOff>
    </xdr:from>
    <xdr:ext cx="445211" cy="246576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0000000-0008-0000-0400-0000C2000000}"/>
            </a:ext>
          </a:extLst>
        </xdr:cNvPr>
        <xdr:cNvSpPr txBox="1"/>
      </xdr:nvSpPr>
      <xdr:spPr>
        <a:xfrm rot="1628473">
          <a:off x="6667499" y="58240614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1192352</xdr:colOff>
      <xdr:row>160</xdr:row>
      <xdr:rowOff>275259</xdr:rowOff>
    </xdr:from>
    <xdr:ext cx="606593" cy="246576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00000000-0008-0000-0400-0000C6000000}"/>
            </a:ext>
          </a:extLst>
        </xdr:cNvPr>
        <xdr:cNvSpPr txBox="1"/>
      </xdr:nvSpPr>
      <xdr:spPr>
        <a:xfrm rot="1277453">
          <a:off x="5535752" y="58911159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600  600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1249499</xdr:colOff>
      <xdr:row>163</xdr:row>
      <xdr:rowOff>294307</xdr:rowOff>
    </xdr:from>
    <xdr:ext cx="606593" cy="246576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00000000-0008-0000-0400-0000C7000000}"/>
            </a:ext>
          </a:extLst>
        </xdr:cNvPr>
        <xdr:cNvSpPr txBox="1"/>
      </xdr:nvSpPr>
      <xdr:spPr>
        <a:xfrm rot="1052481">
          <a:off x="5592899" y="60244657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1268549</xdr:colOff>
      <xdr:row>166</xdr:row>
      <xdr:rowOff>284781</xdr:rowOff>
    </xdr:from>
    <xdr:ext cx="606593" cy="246576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xmlns="" id="{00000000-0008-0000-0400-0000C8000000}"/>
            </a:ext>
          </a:extLst>
        </xdr:cNvPr>
        <xdr:cNvSpPr txBox="1"/>
      </xdr:nvSpPr>
      <xdr:spPr>
        <a:xfrm rot="1608658">
          <a:off x="5611949" y="61549581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800  800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129678</xdr:colOff>
      <xdr:row>185</xdr:row>
      <xdr:rowOff>180975</xdr:rowOff>
    </xdr:from>
    <xdr:to>
      <xdr:col>4</xdr:col>
      <xdr:colOff>1590675</xdr:colOff>
      <xdr:row>188</xdr:row>
      <xdr:rowOff>345257</xdr:rowOff>
    </xdr:to>
    <xdr:pic>
      <xdr:nvPicPr>
        <xdr:cNvPr id="201" name="Рисунок 8">
          <a:extLst>
            <a:ext uri="{FF2B5EF4-FFF2-40B4-BE49-F238E27FC236}">
              <a16:creationId xmlns:a16="http://schemas.microsoft.com/office/drawing/2014/main" xmlns="" id="{00000000-0008-0000-04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30378" y="62017275"/>
          <a:ext cx="1460997" cy="1250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1304917</xdr:colOff>
      <xdr:row>185</xdr:row>
      <xdr:rowOff>112968</xdr:rowOff>
    </xdr:from>
    <xdr:ext cx="445211" cy="288305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xmlns="" id="{00000000-0008-0000-0400-0000CA000000}"/>
            </a:ext>
          </a:extLst>
        </xdr:cNvPr>
        <xdr:cNvSpPr txBox="1"/>
      </xdr:nvSpPr>
      <xdr:spPr>
        <a:xfrm rot="1628473">
          <a:off x="6905617" y="61949268"/>
          <a:ext cx="445211" cy="2883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57150</xdr:colOff>
      <xdr:row>93</xdr:row>
      <xdr:rowOff>104774</xdr:rowOff>
    </xdr:from>
    <xdr:ext cx="445211" cy="239485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400-0000CC000000}"/>
            </a:ext>
          </a:extLst>
        </xdr:cNvPr>
        <xdr:cNvSpPr txBox="1"/>
      </xdr:nvSpPr>
      <xdr:spPr>
        <a:xfrm rot="20309544">
          <a:off x="4400550" y="3421379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189</xdr:row>
      <xdr:rowOff>0</xdr:rowOff>
    </xdr:from>
    <xdr:ext cx="408214" cy="239485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00000000-0008-0000-0400-0000CD000000}"/>
            </a:ext>
          </a:extLst>
        </xdr:cNvPr>
        <xdr:cNvSpPr txBox="1"/>
      </xdr:nvSpPr>
      <xdr:spPr>
        <a:xfrm rot="20157076">
          <a:off x="4679560" y="619315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123825</xdr:colOff>
      <xdr:row>10</xdr:row>
      <xdr:rowOff>110613</xdr:rowOff>
    </xdr:from>
    <xdr:to>
      <xdr:col>4</xdr:col>
      <xdr:colOff>1310241</xdr:colOff>
      <xdr:row>14</xdr:row>
      <xdr:rowOff>133351</xdr:rowOff>
    </xdr:to>
    <xdr:pic>
      <xdr:nvPicPr>
        <xdr:cNvPr id="207" name="Рисунок 206" descr="1-239-10018.jpg">
          <a:extLst>
            <a:ext uri="{FF2B5EF4-FFF2-40B4-BE49-F238E27FC236}">
              <a16:creationId xmlns:a16="http://schemas.microsoft.com/office/drawing/2014/main" xmlns="" id="{00000000-0008-0000-04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3914775" y="4463538"/>
          <a:ext cx="1186416" cy="822838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15</xdr:row>
      <xdr:rowOff>101088</xdr:rowOff>
    </xdr:from>
    <xdr:to>
      <xdr:col>4</xdr:col>
      <xdr:colOff>1310241</xdr:colOff>
      <xdr:row>19</xdr:row>
      <xdr:rowOff>123826</xdr:rowOff>
    </xdr:to>
    <xdr:pic>
      <xdr:nvPicPr>
        <xdr:cNvPr id="208" name="Рисунок 207" descr="1-239-10018.jpg">
          <a:extLst>
            <a:ext uri="{FF2B5EF4-FFF2-40B4-BE49-F238E27FC236}">
              <a16:creationId xmlns:a16="http://schemas.microsoft.com/office/drawing/2014/main" xmlns="" id="{00000000-0008-0000-04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3914775" y="5454138"/>
          <a:ext cx="1186416" cy="822838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20</xdr:row>
      <xdr:rowOff>101088</xdr:rowOff>
    </xdr:from>
    <xdr:to>
      <xdr:col>4</xdr:col>
      <xdr:colOff>1415016</xdr:colOff>
      <xdr:row>20</xdr:row>
      <xdr:rowOff>923926</xdr:rowOff>
    </xdr:to>
    <xdr:pic>
      <xdr:nvPicPr>
        <xdr:cNvPr id="209" name="Рисунок 208" descr="1-239-10018.jpg">
          <a:extLst>
            <a:ext uri="{FF2B5EF4-FFF2-40B4-BE49-F238E27FC236}">
              <a16:creationId xmlns:a16="http://schemas.microsoft.com/office/drawing/2014/main" xmlns="" id="{00000000-0008-0000-04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4019550" y="6454263"/>
          <a:ext cx="1186416" cy="822838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276226</xdr:colOff>
      <xdr:row>24</xdr:row>
      <xdr:rowOff>171450</xdr:rowOff>
    </xdr:from>
    <xdr:to>
      <xdr:col>4</xdr:col>
      <xdr:colOff>1445067</xdr:colOff>
      <xdr:row>27</xdr:row>
      <xdr:rowOff>57150</xdr:rowOff>
    </xdr:to>
    <xdr:pic>
      <xdr:nvPicPr>
        <xdr:cNvPr id="211" name="Рисунок 210" descr="1-239-10019.jpg">
          <a:extLst>
            <a:ext uri="{FF2B5EF4-FFF2-40B4-BE49-F238E27FC236}">
              <a16:creationId xmlns:a16="http://schemas.microsoft.com/office/drawing/2014/main" xmlns="" id="{00000000-0008-0000-04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5556" t="10583" r="5544" b="8278"/>
        <a:stretch>
          <a:fillRect/>
        </a:stretch>
      </xdr:blipFill>
      <xdr:spPr>
        <a:xfrm>
          <a:off x="4619626" y="9344025"/>
          <a:ext cx="1168841" cy="800100"/>
        </a:xfrm>
        <a:prstGeom prst="rect">
          <a:avLst/>
        </a:prstGeom>
      </xdr:spPr>
    </xdr:pic>
    <xdr:clientData/>
  </xdr:twoCellAnchor>
  <xdr:oneCellAnchor>
    <xdr:from>
      <xdr:col>4</xdr:col>
      <xdr:colOff>322806</xdr:colOff>
      <xdr:row>26</xdr:row>
      <xdr:rowOff>219934</xdr:rowOff>
    </xdr:from>
    <xdr:ext cx="408214" cy="345525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xmlns="" id="{00000000-0008-0000-0400-0000D4000000}"/>
            </a:ext>
          </a:extLst>
        </xdr:cNvPr>
        <xdr:cNvSpPr txBox="1"/>
      </xdr:nvSpPr>
      <xdr:spPr>
        <a:xfrm rot="20417097">
          <a:off x="4666206" y="10002109"/>
          <a:ext cx="408214" cy="345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1253721</xdr:colOff>
      <xdr:row>26</xdr:row>
      <xdr:rowOff>296501</xdr:rowOff>
    </xdr:from>
    <xdr:ext cx="408214" cy="239485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xmlns="" id="{00000000-0008-0000-0400-0000D5000000}"/>
            </a:ext>
          </a:extLst>
        </xdr:cNvPr>
        <xdr:cNvSpPr txBox="1"/>
      </xdr:nvSpPr>
      <xdr:spPr>
        <a:xfrm rot="19863900">
          <a:off x="5597121" y="1007867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708740</xdr:colOff>
      <xdr:row>25</xdr:row>
      <xdr:rowOff>51413</xdr:rowOff>
    </xdr:from>
    <xdr:ext cx="408214" cy="239485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xmlns="" id="{00000000-0008-0000-0400-0000D6000000}"/>
            </a:ext>
          </a:extLst>
        </xdr:cNvPr>
        <xdr:cNvSpPr txBox="1"/>
      </xdr:nvSpPr>
      <xdr:spPr>
        <a:xfrm rot="685079">
          <a:off x="4499690" y="89191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369265</xdr:colOff>
      <xdr:row>31</xdr:row>
      <xdr:rowOff>189516</xdr:rowOff>
    </xdr:from>
    <xdr:ext cx="408214" cy="239485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00000000-0008-0000-0400-0000D8000000}"/>
            </a:ext>
          </a:extLst>
        </xdr:cNvPr>
        <xdr:cNvSpPr txBox="1"/>
      </xdr:nvSpPr>
      <xdr:spPr>
        <a:xfrm rot="20417097">
          <a:off x="4712665" y="1149569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1291820</xdr:colOff>
      <xdr:row>32</xdr:row>
      <xdr:rowOff>10751</xdr:rowOff>
    </xdr:from>
    <xdr:ext cx="408214" cy="239485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xmlns="" id="{00000000-0008-0000-0400-0000D9000000}"/>
            </a:ext>
          </a:extLst>
        </xdr:cNvPr>
        <xdr:cNvSpPr txBox="1"/>
      </xdr:nvSpPr>
      <xdr:spPr>
        <a:xfrm rot="19863900">
          <a:off x="5635220" y="1162172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718264</xdr:colOff>
      <xdr:row>30</xdr:row>
      <xdr:rowOff>89513</xdr:rowOff>
    </xdr:from>
    <xdr:ext cx="408214" cy="239485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xmlns="" id="{00000000-0008-0000-0400-0000DA000000}"/>
            </a:ext>
          </a:extLst>
        </xdr:cNvPr>
        <xdr:cNvSpPr txBox="1"/>
      </xdr:nvSpPr>
      <xdr:spPr>
        <a:xfrm rot="685079">
          <a:off x="5061664" y="110908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195240</xdr:colOff>
      <xdr:row>56</xdr:row>
      <xdr:rowOff>8535</xdr:rowOff>
    </xdr:from>
    <xdr:to>
      <xdr:col>4</xdr:col>
      <xdr:colOff>1509690</xdr:colOff>
      <xdr:row>58</xdr:row>
      <xdr:rowOff>119172</xdr:rowOff>
    </xdr:to>
    <xdr:pic>
      <xdr:nvPicPr>
        <xdr:cNvPr id="221" name="Рисунок 220" descr="1-239-10015.jpg">
          <a:extLst>
            <a:ext uri="{FF2B5EF4-FFF2-40B4-BE49-F238E27FC236}">
              <a16:creationId xmlns:a16="http://schemas.microsoft.com/office/drawing/2014/main" xmlns="" id="{00000000-0008-0000-04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5821" t="17286" r="4750" b="13922"/>
        <a:stretch>
          <a:fillRect/>
        </a:stretch>
      </xdr:blipFill>
      <xdr:spPr>
        <a:xfrm>
          <a:off x="3986190" y="16077210"/>
          <a:ext cx="1314450" cy="758337"/>
        </a:xfrm>
        <a:prstGeom prst="rect">
          <a:avLst/>
        </a:prstGeom>
      </xdr:spPr>
    </xdr:pic>
    <xdr:clientData/>
  </xdr:twoCellAnchor>
  <xdr:twoCellAnchor editAs="oneCell">
    <xdr:from>
      <xdr:col>4</xdr:col>
      <xdr:colOff>238087</xdr:colOff>
      <xdr:row>60</xdr:row>
      <xdr:rowOff>3894</xdr:rowOff>
    </xdr:from>
    <xdr:to>
      <xdr:col>4</xdr:col>
      <xdr:colOff>1552537</xdr:colOff>
      <xdr:row>62</xdr:row>
      <xdr:rowOff>133581</xdr:rowOff>
    </xdr:to>
    <xdr:pic>
      <xdr:nvPicPr>
        <xdr:cNvPr id="224" name="Рисунок 223" descr="1-239-10015.jpg">
          <a:extLst>
            <a:ext uri="{FF2B5EF4-FFF2-40B4-BE49-F238E27FC236}">
              <a16:creationId xmlns:a16="http://schemas.microsoft.com/office/drawing/2014/main" xmlns="" id="{00000000-0008-0000-04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5821" t="17286" r="4750" b="13922"/>
        <a:stretch>
          <a:fillRect/>
        </a:stretch>
      </xdr:blipFill>
      <xdr:spPr>
        <a:xfrm>
          <a:off x="4029037" y="17367969"/>
          <a:ext cx="1314450" cy="758337"/>
        </a:xfrm>
        <a:prstGeom prst="rect">
          <a:avLst/>
        </a:prstGeom>
      </xdr:spPr>
    </xdr:pic>
    <xdr:clientData/>
  </xdr:twoCellAnchor>
  <xdr:oneCellAnchor>
    <xdr:from>
      <xdr:col>4</xdr:col>
      <xdr:colOff>154873</xdr:colOff>
      <xdr:row>55</xdr:row>
      <xdr:rowOff>192408</xdr:rowOff>
    </xdr:from>
    <xdr:ext cx="408214" cy="239485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xmlns="" id="{00000000-0008-0000-0400-0000E3000000}"/>
            </a:ext>
          </a:extLst>
        </xdr:cNvPr>
        <xdr:cNvSpPr txBox="1"/>
      </xdr:nvSpPr>
      <xdr:spPr>
        <a:xfrm rot="20903108">
          <a:off x="3945823" y="1594675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364423</xdr:colOff>
      <xdr:row>55</xdr:row>
      <xdr:rowOff>159070</xdr:rowOff>
    </xdr:from>
    <xdr:ext cx="408214" cy="239485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00000000-0008-0000-0400-0000E5000000}"/>
            </a:ext>
          </a:extLst>
        </xdr:cNvPr>
        <xdr:cNvSpPr txBox="1"/>
      </xdr:nvSpPr>
      <xdr:spPr>
        <a:xfrm rot="20903108">
          <a:off x="4155373" y="1591342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150111</xdr:colOff>
      <xdr:row>59</xdr:row>
      <xdr:rowOff>135259</xdr:rowOff>
    </xdr:from>
    <xdr:ext cx="408214" cy="239485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400-0000E6000000}"/>
            </a:ext>
          </a:extLst>
        </xdr:cNvPr>
        <xdr:cNvSpPr txBox="1"/>
      </xdr:nvSpPr>
      <xdr:spPr>
        <a:xfrm rot="20903108">
          <a:off x="3941061" y="1718500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359661</xdr:colOff>
      <xdr:row>59</xdr:row>
      <xdr:rowOff>101921</xdr:rowOff>
    </xdr:from>
    <xdr:ext cx="408214" cy="239485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00000000-0008-0000-0400-0000E7000000}"/>
            </a:ext>
          </a:extLst>
        </xdr:cNvPr>
        <xdr:cNvSpPr txBox="1"/>
      </xdr:nvSpPr>
      <xdr:spPr>
        <a:xfrm rot="20903108">
          <a:off x="4150611" y="1715167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406231</xdr:colOff>
      <xdr:row>63</xdr:row>
      <xdr:rowOff>48838</xdr:rowOff>
    </xdr:from>
    <xdr:ext cx="408798" cy="239485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xmlns="" id="{00000000-0008-0000-0400-0000DF000000}"/>
            </a:ext>
          </a:extLst>
        </xdr:cNvPr>
        <xdr:cNvSpPr txBox="1"/>
      </xdr:nvSpPr>
      <xdr:spPr>
        <a:xfrm rot="21197575">
          <a:off x="4197181" y="18393988"/>
          <a:ext cx="408798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</a:p>
      </xdr:txBody>
    </xdr:sp>
    <xdr:clientData/>
  </xdr:oneCellAnchor>
  <xdr:twoCellAnchor editAs="oneCell">
    <xdr:from>
      <xdr:col>4</xdr:col>
      <xdr:colOff>128571</xdr:colOff>
      <xdr:row>66</xdr:row>
      <xdr:rowOff>202413</xdr:rowOff>
    </xdr:from>
    <xdr:to>
      <xdr:col>4</xdr:col>
      <xdr:colOff>1643045</xdr:colOff>
      <xdr:row>68</xdr:row>
      <xdr:rowOff>271567</xdr:rowOff>
    </xdr:to>
    <xdr:pic>
      <xdr:nvPicPr>
        <xdr:cNvPr id="225" name="Рисунок 224" descr="1-239-10016.jpg">
          <a:extLst>
            <a:ext uri="{FF2B5EF4-FFF2-40B4-BE49-F238E27FC236}">
              <a16:creationId xmlns:a16="http://schemas.microsoft.com/office/drawing/2014/main" xmlns="" id="{00000000-0008-0000-04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5755" t="17462" r="2766" b="15598"/>
        <a:stretch>
          <a:fillRect/>
        </a:stretch>
      </xdr:blipFill>
      <xdr:spPr>
        <a:xfrm>
          <a:off x="3919521" y="19690563"/>
          <a:ext cx="1514474" cy="831154"/>
        </a:xfrm>
        <a:prstGeom prst="rect">
          <a:avLst/>
        </a:prstGeom>
      </xdr:spPr>
    </xdr:pic>
    <xdr:clientData/>
  </xdr:twoCellAnchor>
  <xdr:oneCellAnchor>
    <xdr:from>
      <xdr:col>4</xdr:col>
      <xdr:colOff>1052009</xdr:colOff>
      <xdr:row>66</xdr:row>
      <xdr:rowOff>335333</xdr:rowOff>
    </xdr:from>
    <xdr:ext cx="534222" cy="239485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xmlns="" id="{00000000-0008-0000-0400-0000E2000000}"/>
            </a:ext>
          </a:extLst>
        </xdr:cNvPr>
        <xdr:cNvSpPr txBox="1"/>
      </xdr:nvSpPr>
      <xdr:spPr>
        <a:xfrm rot="20858598">
          <a:off x="4842959" y="19823483"/>
          <a:ext cx="53422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1836</a:t>
          </a:r>
        </a:p>
      </xdr:txBody>
    </xdr:sp>
    <xdr:clientData/>
  </xdr:oneCellAnchor>
  <xdr:oneCellAnchor>
    <xdr:from>
      <xdr:col>4</xdr:col>
      <xdr:colOff>182239</xdr:colOff>
      <xdr:row>66</xdr:row>
      <xdr:rowOff>350425</xdr:rowOff>
    </xdr:from>
    <xdr:ext cx="489370" cy="239485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xmlns="" id="{00000000-0008-0000-0400-0000E4000000}"/>
            </a:ext>
          </a:extLst>
        </xdr:cNvPr>
        <xdr:cNvSpPr txBox="1"/>
      </xdr:nvSpPr>
      <xdr:spPr>
        <a:xfrm rot="21316601">
          <a:off x="3973189" y="19838575"/>
          <a:ext cx="489370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1436</a:t>
          </a:r>
        </a:p>
      </xdr:txBody>
    </xdr:sp>
    <xdr:clientData/>
  </xdr:oneCellAnchor>
  <xdr:oneCellAnchor>
    <xdr:from>
      <xdr:col>4</xdr:col>
      <xdr:colOff>391926</xdr:colOff>
      <xdr:row>66</xdr:row>
      <xdr:rowOff>44179</xdr:rowOff>
    </xdr:from>
    <xdr:ext cx="408798" cy="239485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xmlns="" id="{00000000-0008-0000-0400-0000E8000000}"/>
            </a:ext>
          </a:extLst>
        </xdr:cNvPr>
        <xdr:cNvSpPr txBox="1"/>
      </xdr:nvSpPr>
      <xdr:spPr>
        <a:xfrm rot="21197575">
          <a:off x="4182876" y="19532329"/>
          <a:ext cx="408798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700</a:t>
          </a:r>
        </a:p>
      </xdr:txBody>
    </xdr:sp>
    <xdr:clientData/>
  </xdr:oneCellAnchor>
  <xdr:twoCellAnchor>
    <xdr:from>
      <xdr:col>9</xdr:col>
      <xdr:colOff>1104900</xdr:colOff>
      <xdr:row>0</xdr:row>
      <xdr:rowOff>723900</xdr:rowOff>
    </xdr:from>
    <xdr:to>
      <xdr:col>10</xdr:col>
      <xdr:colOff>475650</xdr:colOff>
      <xdr:row>0</xdr:row>
      <xdr:rowOff>1255592</xdr:rowOff>
    </xdr:to>
    <xdr:pic>
      <xdr:nvPicPr>
        <xdr:cNvPr id="233" name="Picture 3">
          <a:extLst>
            <a:ext uri="{FF2B5EF4-FFF2-40B4-BE49-F238E27FC236}">
              <a16:creationId xmlns:a16="http://schemas.microsoft.com/office/drawing/2014/main" xmlns="" id="{00000000-0008-0000-0400-0000E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" cstate="print"/>
        <a:srcRect r="57260"/>
        <a:stretch>
          <a:fillRect/>
        </a:stretch>
      </xdr:blipFill>
      <xdr:spPr bwMode="auto">
        <a:xfrm>
          <a:off x="11287125" y="723900"/>
          <a:ext cx="532800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9</xdr:col>
      <xdr:colOff>342899</xdr:colOff>
      <xdr:row>0</xdr:row>
      <xdr:rowOff>723901</xdr:rowOff>
    </xdr:from>
    <xdr:to>
      <xdr:col>9</xdr:col>
      <xdr:colOff>882899</xdr:colOff>
      <xdr:row>0</xdr:row>
      <xdr:rowOff>1263901</xdr:rowOff>
    </xdr:to>
    <xdr:pic>
      <xdr:nvPicPr>
        <xdr:cNvPr id="234" name="Рисунок 233" descr="dub-chesterfield003_2.jpg">
          <a:extLst>
            <a:ext uri="{FF2B5EF4-FFF2-40B4-BE49-F238E27FC236}">
              <a16:creationId xmlns:a16="http://schemas.microsoft.com/office/drawing/2014/main" xmlns="" id="{00000000-0008-0000-04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525124" y="723901"/>
          <a:ext cx="540000" cy="540000"/>
        </a:xfrm>
        <a:prstGeom prst="rect">
          <a:avLst/>
        </a:prstGeom>
      </xdr:spPr>
    </xdr:pic>
    <xdr:clientData/>
  </xdr:twoCellAnchor>
  <xdr:twoCellAnchor>
    <xdr:from>
      <xdr:col>11</xdr:col>
      <xdr:colOff>38099</xdr:colOff>
      <xdr:row>0</xdr:row>
      <xdr:rowOff>723901</xdr:rowOff>
    </xdr:from>
    <xdr:to>
      <xdr:col>11</xdr:col>
      <xdr:colOff>578099</xdr:colOff>
      <xdr:row>0</xdr:row>
      <xdr:rowOff>1263901</xdr:rowOff>
    </xdr:to>
    <xdr:pic>
      <xdr:nvPicPr>
        <xdr:cNvPr id="235" name="Рисунок 234" descr="Антрацит.jpg">
          <a:extLst>
            <a:ext uri="{FF2B5EF4-FFF2-40B4-BE49-F238E27FC236}">
              <a16:creationId xmlns:a16="http://schemas.microsoft.com/office/drawing/2014/main" xmlns="" id="{00000000-0008-0000-04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2858749" y="723901"/>
          <a:ext cx="540000" cy="540000"/>
        </a:xfrm>
        <a:prstGeom prst="rect">
          <a:avLst/>
        </a:prstGeom>
      </xdr:spPr>
    </xdr:pic>
    <xdr:clientData/>
  </xdr:twoCellAnchor>
  <xdr:twoCellAnchor>
    <xdr:from>
      <xdr:col>9</xdr:col>
      <xdr:colOff>171450</xdr:colOff>
      <xdr:row>0</xdr:row>
      <xdr:rowOff>1258766</xdr:rowOff>
    </xdr:from>
    <xdr:to>
      <xdr:col>9</xdr:col>
      <xdr:colOff>1095375</xdr:colOff>
      <xdr:row>2</xdr:row>
      <xdr:rowOff>47626</xdr:rowOff>
    </xdr:to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00000000-0008-0000-0400-0000EC000000}"/>
            </a:ext>
          </a:extLst>
        </xdr:cNvPr>
        <xdr:cNvSpPr txBox="1"/>
      </xdr:nvSpPr>
      <xdr:spPr>
        <a:xfrm>
          <a:off x="10353675" y="1258766"/>
          <a:ext cx="923925" cy="58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9</xdr:col>
      <xdr:colOff>1104900</xdr:colOff>
      <xdr:row>0</xdr:row>
      <xdr:rowOff>1304193</xdr:rowOff>
    </xdr:from>
    <xdr:to>
      <xdr:col>10</xdr:col>
      <xdr:colOff>476250</xdr:colOff>
      <xdr:row>1</xdr:row>
      <xdr:rowOff>361951</xdr:rowOff>
    </xdr:to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xmlns="" id="{00000000-0008-0000-0400-0000ED000000}"/>
            </a:ext>
          </a:extLst>
        </xdr:cNvPr>
        <xdr:cNvSpPr txBox="1"/>
      </xdr:nvSpPr>
      <xdr:spPr>
        <a:xfrm>
          <a:off x="11287125" y="1304193"/>
          <a:ext cx="533400" cy="448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10</xdr:col>
      <xdr:colOff>1438275</xdr:colOff>
      <xdr:row>0</xdr:row>
      <xdr:rowOff>1277817</xdr:rowOff>
    </xdr:from>
    <xdr:to>
      <xdr:col>11</xdr:col>
      <xdr:colOff>704850</xdr:colOff>
      <xdr:row>1</xdr:row>
      <xdr:rowOff>390527</xdr:rowOff>
    </xdr:to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400-0000EE000000}"/>
            </a:ext>
          </a:extLst>
        </xdr:cNvPr>
        <xdr:cNvSpPr txBox="1"/>
      </xdr:nvSpPr>
      <xdr:spPr>
        <a:xfrm>
          <a:off x="12782550" y="1277817"/>
          <a:ext cx="742950" cy="50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twoCellAnchor>
    <xdr:from>
      <xdr:col>13</xdr:col>
      <xdr:colOff>828675</xdr:colOff>
      <xdr:row>0</xdr:row>
      <xdr:rowOff>752109</xdr:rowOff>
    </xdr:from>
    <xdr:to>
      <xdr:col>14</xdr:col>
      <xdr:colOff>134625</xdr:colOff>
      <xdr:row>0</xdr:row>
      <xdr:rowOff>1202084</xdr:rowOff>
    </xdr:to>
    <xdr:pic>
      <xdr:nvPicPr>
        <xdr:cNvPr id="239" name="Рисунок 238" descr="цвет антрацит">
          <a:extLst>
            <a:ext uri="{FF2B5EF4-FFF2-40B4-BE49-F238E27FC236}">
              <a16:creationId xmlns:a16="http://schemas.microsoft.com/office/drawing/2014/main" xmlns="" id="{00000000-0008-0000-04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278225" y="752109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153674</xdr:colOff>
      <xdr:row>0</xdr:row>
      <xdr:rowOff>752475</xdr:rowOff>
    </xdr:from>
    <xdr:to>
      <xdr:col>13</xdr:col>
      <xdr:colOff>603674</xdr:colOff>
      <xdr:row>0</xdr:row>
      <xdr:rowOff>1202450</xdr:rowOff>
    </xdr:to>
    <xdr:pic>
      <xdr:nvPicPr>
        <xdr:cNvPr id="240" name="Picture 3">
          <a:extLst>
            <a:ext uri="{FF2B5EF4-FFF2-40B4-BE49-F238E27FC236}">
              <a16:creationId xmlns:a16="http://schemas.microsoft.com/office/drawing/2014/main" xmlns="" id="{00000000-0008-0000-0400-0000F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" cstate="print"/>
        <a:srcRect r="57260"/>
        <a:stretch>
          <a:fillRect/>
        </a:stretch>
      </xdr:blipFill>
      <xdr:spPr bwMode="auto">
        <a:xfrm flipH="1">
          <a:off x="15603224" y="752475"/>
          <a:ext cx="450000" cy="449975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13</xdr:col>
      <xdr:colOff>171096</xdr:colOff>
      <xdr:row>0</xdr:row>
      <xdr:rowOff>1190627</xdr:rowOff>
    </xdr:from>
    <xdr:to>
      <xdr:col>13</xdr:col>
      <xdr:colOff>619125</xdr:colOff>
      <xdr:row>1</xdr:row>
      <xdr:rowOff>275229</xdr:rowOff>
    </xdr:to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xmlns="" id="{00000000-0008-0000-0400-0000F1000000}"/>
            </a:ext>
          </a:extLst>
        </xdr:cNvPr>
        <xdr:cNvSpPr txBox="1"/>
      </xdr:nvSpPr>
      <xdr:spPr>
        <a:xfrm>
          <a:off x="15620646" y="1190627"/>
          <a:ext cx="448029" cy="4752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Белый</a:t>
          </a:r>
        </a:p>
        <a:p>
          <a:pPr algn="ctr"/>
          <a:r>
            <a:rPr lang="en-US" sz="1100" b="1"/>
            <a:t>WHT</a:t>
          </a:r>
          <a:endParaRPr lang="ru-RU" sz="1100" b="1"/>
        </a:p>
      </xdr:txBody>
    </xdr:sp>
    <xdr:clientData/>
  </xdr:twoCellAnchor>
  <xdr:twoCellAnchor>
    <xdr:from>
      <xdr:col>13</xdr:col>
      <xdr:colOff>704850</xdr:colOff>
      <xdr:row>0</xdr:row>
      <xdr:rowOff>1171577</xdr:rowOff>
    </xdr:from>
    <xdr:to>
      <xdr:col>14</xdr:col>
      <xdr:colOff>288069</xdr:colOff>
      <xdr:row>1</xdr:row>
      <xdr:rowOff>236763</xdr:rowOff>
    </xdr:to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xmlns="" id="{00000000-0008-0000-0400-0000F2000000}"/>
            </a:ext>
          </a:extLst>
        </xdr:cNvPr>
        <xdr:cNvSpPr txBox="1"/>
      </xdr:nvSpPr>
      <xdr:spPr>
        <a:xfrm>
          <a:off x="16154400" y="1171577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13</xdr:col>
      <xdr:colOff>28575</xdr:colOff>
      <xdr:row>1</xdr:row>
      <xdr:rowOff>180976</xdr:rowOff>
    </xdr:from>
    <xdr:ext cx="2195729" cy="280205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xmlns="" id="{00000000-0008-0000-0400-0000F3000000}"/>
            </a:ext>
          </a:extLst>
        </xdr:cNvPr>
        <xdr:cNvSpPr txBox="1"/>
      </xdr:nvSpPr>
      <xdr:spPr>
        <a:xfrm>
          <a:off x="15478125" y="1571626"/>
          <a:ext cx="21957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опор и заглушек к-канала</a:t>
          </a:r>
          <a:endParaRPr lang="ru-RU" sz="1200"/>
        </a:p>
      </xdr:txBody>
    </xdr:sp>
    <xdr:clientData/>
  </xdr:oneCellAnchor>
  <xdr:twoCellAnchor editAs="oneCell">
    <xdr:from>
      <xdr:col>8</xdr:col>
      <xdr:colOff>66675</xdr:colOff>
      <xdr:row>0</xdr:row>
      <xdr:rowOff>723901</xdr:rowOff>
    </xdr:from>
    <xdr:to>
      <xdr:col>8</xdr:col>
      <xdr:colOff>606675</xdr:colOff>
      <xdr:row>0</xdr:row>
      <xdr:rowOff>1263901</xdr:rowOff>
    </xdr:to>
    <xdr:pic>
      <xdr:nvPicPr>
        <xdr:cNvPr id="246" name="Picture 2" descr="https://www.fabrika-moder.ru/upload/iblock/407/407226f237ef920db422a2f0af53bd17.jpg">
          <a:extLst>
            <a:ext uri="{FF2B5EF4-FFF2-40B4-BE49-F238E27FC236}">
              <a16:creationId xmlns:a16="http://schemas.microsoft.com/office/drawing/2014/main" xmlns="" id="{00000000-0008-0000-0400-0000F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9086850" y="723901"/>
          <a:ext cx="540000" cy="540000"/>
        </a:xfrm>
        <a:prstGeom prst="rect">
          <a:avLst/>
        </a:prstGeom>
        <a:noFill/>
      </xdr:spPr>
    </xdr:pic>
    <xdr:clientData/>
  </xdr:twoCellAnchor>
  <xdr:oneCellAnchor>
    <xdr:from>
      <xdr:col>8</xdr:col>
      <xdr:colOff>0</xdr:colOff>
      <xdr:row>0</xdr:row>
      <xdr:rowOff>1266826</xdr:rowOff>
    </xdr:from>
    <xdr:ext cx="660887" cy="436786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xmlns="" id="{00000000-0008-0000-0400-0000F7000000}"/>
            </a:ext>
          </a:extLst>
        </xdr:cNvPr>
        <xdr:cNvSpPr txBox="1"/>
      </xdr:nvSpPr>
      <xdr:spPr>
        <a:xfrm>
          <a:off x="9020175" y="1266826"/>
          <a:ext cx="6608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131</a:t>
          </a:r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twoCellAnchor editAs="oneCell">
    <xdr:from>
      <xdr:col>14</xdr:col>
      <xdr:colOff>323850</xdr:colOff>
      <xdr:row>0</xdr:row>
      <xdr:rowOff>752476</xdr:rowOff>
    </xdr:from>
    <xdr:to>
      <xdr:col>14</xdr:col>
      <xdr:colOff>773850</xdr:colOff>
      <xdr:row>0</xdr:row>
      <xdr:rowOff>1202476</xdr:rowOff>
    </xdr:to>
    <xdr:pic>
      <xdr:nvPicPr>
        <xdr:cNvPr id="248" name="Рисунок 247" descr="цвет серый">
          <a:extLst>
            <a:ext uri="{FF2B5EF4-FFF2-40B4-BE49-F238E27FC236}">
              <a16:creationId xmlns:a16="http://schemas.microsoft.com/office/drawing/2014/main" xmlns="" id="{00000000-0008-0000-04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35450" y="752476"/>
          <a:ext cx="450000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257175</xdr:colOff>
      <xdr:row>0</xdr:row>
      <xdr:rowOff>1209676</xdr:rowOff>
    </xdr:from>
    <xdr:ext cx="574388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xmlns="" id="{00000000-0008-0000-0400-0000F9000000}"/>
            </a:ext>
          </a:extLst>
        </xdr:cNvPr>
        <xdr:cNvSpPr txBox="1"/>
      </xdr:nvSpPr>
      <xdr:spPr>
        <a:xfrm>
          <a:off x="16868775" y="1209676"/>
          <a:ext cx="5743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C</a:t>
          </a:r>
          <a:r>
            <a:rPr lang="ru-RU" sz="1100"/>
            <a:t>ерый</a:t>
          </a:r>
        </a:p>
      </xdr:txBody>
    </xdr:sp>
    <xdr:clientData/>
  </xdr:oneCellAnchor>
  <xdr:twoCellAnchor editAs="oneCell">
    <xdr:from>
      <xdr:col>10</xdr:col>
      <xdr:colOff>742950</xdr:colOff>
      <xdr:row>0</xdr:row>
      <xdr:rowOff>733426</xdr:rowOff>
    </xdr:from>
    <xdr:to>
      <xdr:col>10</xdr:col>
      <xdr:colOff>1282950</xdr:colOff>
      <xdr:row>0</xdr:row>
      <xdr:rowOff>1273426</xdr:rowOff>
    </xdr:to>
    <xdr:pic>
      <xdr:nvPicPr>
        <xdr:cNvPr id="250" name="Рисунок 249" descr="серый">
          <a:extLst>
            <a:ext uri="{FF2B5EF4-FFF2-40B4-BE49-F238E27FC236}">
              <a16:creationId xmlns:a16="http://schemas.microsoft.com/office/drawing/2014/main" xmlns="" id="{00000000-0008-0000-0400-0000F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087225" y="733426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733425</xdr:colOff>
      <xdr:row>0</xdr:row>
      <xdr:rowOff>1276351</xdr:rowOff>
    </xdr:from>
    <xdr:ext cx="574388" cy="436786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xmlns="" id="{00000000-0008-0000-0400-0000FB000000}"/>
            </a:ext>
          </a:extLst>
        </xdr:cNvPr>
        <xdr:cNvSpPr txBox="1"/>
      </xdr:nvSpPr>
      <xdr:spPr>
        <a:xfrm>
          <a:off x="12077700" y="1276351"/>
          <a:ext cx="57438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</a:p>
        <a:p>
          <a:pPr algn="ctr"/>
          <a:r>
            <a:rPr lang="ru-RU" sz="1100"/>
            <a:t>(</a:t>
          </a:r>
          <a:r>
            <a:rPr lang="en-US" sz="1100"/>
            <a:t>R2)</a:t>
          </a:r>
          <a:endParaRPr lang="ru-RU" sz="1100"/>
        </a:p>
      </xdr:txBody>
    </xdr:sp>
    <xdr:clientData/>
  </xdr:oneCellAnchor>
  <xdr:oneCellAnchor>
    <xdr:from>
      <xdr:col>9</xdr:col>
      <xdr:colOff>247650</xdr:colOff>
      <xdr:row>0</xdr:row>
      <xdr:rowOff>342900</xdr:rowOff>
    </xdr:from>
    <xdr:ext cx="1657890" cy="280205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xmlns="" id="{00000000-0008-0000-0400-0000FC000000}"/>
            </a:ext>
          </a:extLst>
        </xdr:cNvPr>
        <xdr:cNvSpPr txBox="1"/>
      </xdr:nvSpPr>
      <xdr:spPr>
        <a:xfrm>
          <a:off x="10429875" y="342900"/>
          <a:ext cx="16578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цвета ЛДСП под заказ </a:t>
          </a:r>
          <a:endParaRPr lang="ru-RU" sz="1200"/>
        </a:p>
      </xdr:txBody>
    </xdr:sp>
    <xdr:clientData/>
  </xdr:oneCellAnchor>
  <xdr:oneCellAnchor>
    <xdr:from>
      <xdr:col>4</xdr:col>
      <xdr:colOff>1300163</xdr:colOff>
      <xdr:row>63</xdr:row>
      <xdr:rowOff>66673</xdr:rowOff>
    </xdr:from>
    <xdr:ext cx="408214" cy="239485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xmlns="" id="{00000000-0008-0000-0400-0000FD000000}"/>
            </a:ext>
          </a:extLst>
        </xdr:cNvPr>
        <xdr:cNvSpPr txBox="1"/>
      </xdr:nvSpPr>
      <xdr:spPr>
        <a:xfrm rot="188516">
          <a:off x="5091113" y="1879282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1314449</xdr:colOff>
      <xdr:row>66</xdr:row>
      <xdr:rowOff>80963</xdr:rowOff>
    </xdr:from>
    <xdr:ext cx="408214" cy="239485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xmlns="" id="{00000000-0008-0000-0400-0000FE000000}"/>
            </a:ext>
          </a:extLst>
        </xdr:cNvPr>
        <xdr:cNvSpPr txBox="1"/>
      </xdr:nvSpPr>
      <xdr:spPr>
        <a:xfrm rot="188516">
          <a:off x="5105399" y="1995011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742950</xdr:colOff>
      <xdr:row>0</xdr:row>
      <xdr:rowOff>1247388</xdr:rowOff>
    </xdr:from>
    <xdr:ext cx="636136" cy="609013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xmlns="" id="{00000000-0008-0000-0400-0000FF000000}"/>
            </a:ext>
          </a:extLst>
        </xdr:cNvPr>
        <xdr:cNvSpPr txBox="1"/>
      </xdr:nvSpPr>
      <xdr:spPr>
        <a:xfrm>
          <a:off x="9991725" y="1247388"/>
          <a:ext cx="63613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 </a:t>
          </a:r>
        </a:p>
        <a:p>
          <a:pPr algn="ctr"/>
          <a:r>
            <a:rPr lang="ru-RU" sz="1100"/>
            <a:t>Камень</a:t>
          </a:r>
        </a:p>
        <a:p>
          <a:pPr algn="ctr"/>
          <a:r>
            <a:rPr lang="ru-RU" sz="1100"/>
            <a:t>(</a:t>
          </a:r>
          <a:r>
            <a:rPr lang="en-US" sz="1100" b="0"/>
            <a:t>U727</a:t>
          </a:r>
          <a:r>
            <a:rPr lang="en-US" sz="1100"/>
            <a:t>)  </a:t>
          </a:r>
          <a:endParaRPr lang="ru-RU" sz="1100"/>
        </a:p>
      </xdr:txBody>
    </xdr:sp>
    <xdr:clientData/>
  </xdr:oneCellAnchor>
  <xdr:twoCellAnchor editAs="oneCell">
    <xdr:from>
      <xdr:col>8</xdr:col>
      <xdr:colOff>789328</xdr:colOff>
      <xdr:row>0</xdr:row>
      <xdr:rowOff>695325</xdr:rowOff>
    </xdr:from>
    <xdr:to>
      <xdr:col>9</xdr:col>
      <xdr:colOff>203278</xdr:colOff>
      <xdr:row>0</xdr:row>
      <xdr:rowOff>1271325</xdr:rowOff>
    </xdr:to>
    <xdr:pic>
      <xdr:nvPicPr>
        <xdr:cNvPr id="256" name="Picture 3">
          <a:extLst>
            <a:ext uri="{FF2B5EF4-FFF2-40B4-BE49-F238E27FC236}">
              <a16:creationId xmlns:a16="http://schemas.microsoft.com/office/drawing/2014/main" xmlns="" id="{00000000-0008-0000-0400-00000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1" cstate="print"/>
        <a:srcRect l="51937" t="53804" r="42125" b="35189"/>
        <a:stretch>
          <a:fillRect/>
        </a:stretch>
      </xdr:blipFill>
      <xdr:spPr bwMode="auto">
        <a:xfrm>
          <a:off x="10038103" y="695325"/>
          <a:ext cx="576000" cy="576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200025</xdr:colOff>
      <xdr:row>152</xdr:row>
      <xdr:rowOff>28575</xdr:rowOff>
    </xdr:from>
    <xdr:to>
      <xdr:col>4</xdr:col>
      <xdr:colOff>1522375</xdr:colOff>
      <xdr:row>153</xdr:row>
      <xdr:rowOff>297173</xdr:rowOff>
    </xdr:to>
    <xdr:pic>
      <xdr:nvPicPr>
        <xdr:cNvPr id="257" name="Рисунок 256" descr="Evo_chester0048.jpg">
          <a:extLst>
            <a:ext uri="{FF2B5EF4-FFF2-40B4-BE49-F238E27FC236}">
              <a16:creationId xmlns:a16="http://schemas.microsoft.com/office/drawing/2014/main" xmlns="" id="{00000000-0008-0000-04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4543425" y="55283100"/>
          <a:ext cx="1322350" cy="687698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155</xdr:row>
      <xdr:rowOff>28575</xdr:rowOff>
    </xdr:from>
    <xdr:to>
      <xdr:col>4</xdr:col>
      <xdr:colOff>1503325</xdr:colOff>
      <xdr:row>156</xdr:row>
      <xdr:rowOff>306698</xdr:rowOff>
    </xdr:to>
    <xdr:pic>
      <xdr:nvPicPr>
        <xdr:cNvPr id="258" name="Рисунок 257" descr="Evo_chester0048.jpg">
          <a:extLst>
            <a:ext uri="{FF2B5EF4-FFF2-40B4-BE49-F238E27FC236}">
              <a16:creationId xmlns:a16="http://schemas.microsoft.com/office/drawing/2014/main" xmlns="" id="{00000000-0008-0000-04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4524375" y="56530875"/>
          <a:ext cx="1322350" cy="687698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</xdr:colOff>
      <xdr:row>157</xdr:row>
      <xdr:rowOff>400050</xdr:rowOff>
    </xdr:from>
    <xdr:to>
      <xdr:col>4</xdr:col>
      <xdr:colOff>1484275</xdr:colOff>
      <xdr:row>159</xdr:row>
      <xdr:rowOff>211448</xdr:rowOff>
    </xdr:to>
    <xdr:pic>
      <xdr:nvPicPr>
        <xdr:cNvPr id="259" name="Рисунок 258" descr="Evo_chester0048.jpg">
          <a:extLst>
            <a:ext uri="{FF2B5EF4-FFF2-40B4-BE49-F238E27FC236}">
              <a16:creationId xmlns:a16="http://schemas.microsoft.com/office/drawing/2014/main" xmlns="" id="{00000000-0008-0000-04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4505325" y="57721500"/>
          <a:ext cx="1322350" cy="68769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161</xdr:row>
      <xdr:rowOff>85725</xdr:rowOff>
    </xdr:from>
    <xdr:to>
      <xdr:col>4</xdr:col>
      <xdr:colOff>1704976</xdr:colOff>
      <xdr:row>162</xdr:row>
      <xdr:rowOff>370464</xdr:rowOff>
    </xdr:to>
    <xdr:pic>
      <xdr:nvPicPr>
        <xdr:cNvPr id="260" name="Рисунок 259" descr="Evo_chester0049.jpg">
          <a:extLst>
            <a:ext uri="{FF2B5EF4-FFF2-40B4-BE49-F238E27FC236}">
              <a16:creationId xmlns:a16="http://schemas.microsoft.com/office/drawing/2014/main" xmlns="" id="{00000000-0008-0000-04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4400550" y="59159775"/>
          <a:ext cx="1647826" cy="72288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164</xdr:row>
      <xdr:rowOff>85725</xdr:rowOff>
    </xdr:from>
    <xdr:to>
      <xdr:col>4</xdr:col>
      <xdr:colOff>1704976</xdr:colOff>
      <xdr:row>165</xdr:row>
      <xdr:rowOff>370464</xdr:rowOff>
    </xdr:to>
    <xdr:pic>
      <xdr:nvPicPr>
        <xdr:cNvPr id="261" name="Рисунок 260" descr="Evo_chester0049.jpg">
          <a:extLst>
            <a:ext uri="{FF2B5EF4-FFF2-40B4-BE49-F238E27FC236}">
              <a16:creationId xmlns:a16="http://schemas.microsoft.com/office/drawing/2014/main" xmlns="" id="{00000000-0008-0000-04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4400550" y="60474225"/>
          <a:ext cx="1647826" cy="722889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167</xdr:row>
      <xdr:rowOff>66675</xdr:rowOff>
    </xdr:from>
    <xdr:to>
      <xdr:col>4</xdr:col>
      <xdr:colOff>1733551</xdr:colOff>
      <xdr:row>168</xdr:row>
      <xdr:rowOff>351414</xdr:rowOff>
    </xdr:to>
    <xdr:pic>
      <xdr:nvPicPr>
        <xdr:cNvPr id="262" name="Рисунок 261" descr="Evo_chester0049.jpg">
          <a:extLst>
            <a:ext uri="{FF2B5EF4-FFF2-40B4-BE49-F238E27FC236}">
              <a16:creationId xmlns:a16="http://schemas.microsoft.com/office/drawing/2014/main" xmlns="" id="{00000000-0008-0000-04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4429125" y="61769625"/>
          <a:ext cx="1647826" cy="722889"/>
        </a:xfrm>
        <a:prstGeom prst="rect">
          <a:avLst/>
        </a:prstGeom>
      </xdr:spPr>
    </xdr:pic>
    <xdr:clientData/>
  </xdr:twoCellAnchor>
  <xdr:twoCellAnchor>
    <xdr:from>
      <xdr:col>11</xdr:col>
      <xdr:colOff>742950</xdr:colOff>
      <xdr:row>0</xdr:row>
      <xdr:rowOff>1276350</xdr:rowOff>
    </xdr:from>
    <xdr:to>
      <xdr:col>12</xdr:col>
      <xdr:colOff>323850</xdr:colOff>
      <xdr:row>2</xdr:row>
      <xdr:rowOff>85725</xdr:rowOff>
    </xdr:to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xmlns="" id="{00000000-0008-0000-0400-0000F4000000}"/>
            </a:ext>
          </a:extLst>
        </xdr:cNvPr>
        <xdr:cNvSpPr txBox="1"/>
      </xdr:nvSpPr>
      <xdr:spPr>
        <a:xfrm>
          <a:off x="13868400" y="1276350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Венге</a:t>
          </a:r>
        </a:p>
        <a:p>
          <a:pPr algn="ctr"/>
          <a:r>
            <a:rPr lang="ru-RU" sz="1100" b="0"/>
            <a:t>ЦАВО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U2108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11</xdr:col>
      <xdr:colOff>838200</xdr:colOff>
      <xdr:row>0</xdr:row>
      <xdr:rowOff>723900</xdr:rowOff>
    </xdr:from>
    <xdr:to>
      <xdr:col>12</xdr:col>
      <xdr:colOff>216150</xdr:colOff>
      <xdr:row>0</xdr:row>
      <xdr:rowOff>1263900</xdr:rowOff>
    </xdr:to>
    <xdr:pic>
      <xdr:nvPicPr>
        <xdr:cNvPr id="245" name="Picture 6" descr="https://directoria-moder.ru/upload/iblock/f92/f92f33ae064e3f90c6bb07cf3786954d.jpg">
          <a:extLst>
            <a:ext uri="{FF2B5EF4-FFF2-40B4-BE49-F238E27FC236}">
              <a16:creationId xmlns:a16="http://schemas.microsoft.com/office/drawing/2014/main" xmlns="" id="{00000000-0008-0000-0400-0000F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4" cstate="print">
          <a:lum bright="10000"/>
        </a:blip>
        <a:srcRect t="48200" r="86600" b="39800"/>
        <a:stretch>
          <a:fillRect/>
        </a:stretch>
      </xdr:blipFill>
      <xdr:spPr bwMode="auto">
        <a:xfrm>
          <a:off x="13963650" y="723900"/>
          <a:ext cx="540000" cy="54000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276225</xdr:colOff>
      <xdr:row>0</xdr:row>
      <xdr:rowOff>1266825</xdr:rowOff>
    </xdr:from>
    <xdr:to>
      <xdr:col>12</xdr:col>
      <xdr:colOff>1019175</xdr:colOff>
      <xdr:row>2</xdr:row>
      <xdr:rowOff>76200</xdr:rowOff>
    </xdr:to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xmlns="" id="{00000000-0008-0000-0400-000007010000}"/>
            </a:ext>
          </a:extLst>
        </xdr:cNvPr>
        <xdr:cNvSpPr txBox="1"/>
      </xdr:nvSpPr>
      <xdr:spPr>
        <a:xfrm>
          <a:off x="14563725" y="1266825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Бетон</a:t>
          </a:r>
          <a:endParaRPr lang="ru-RU" sz="1100" b="0"/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F186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12</xdr:col>
      <xdr:colOff>390525</xdr:colOff>
      <xdr:row>0</xdr:row>
      <xdr:rowOff>733425</xdr:rowOff>
    </xdr:from>
    <xdr:to>
      <xdr:col>12</xdr:col>
      <xdr:colOff>930525</xdr:colOff>
      <xdr:row>0</xdr:row>
      <xdr:rowOff>1273425</xdr:rowOff>
    </xdr:to>
    <xdr:pic>
      <xdr:nvPicPr>
        <xdr:cNvPr id="264" name="Рисунок 263" descr="Бетон.jpg">
          <a:extLst>
            <a:ext uri="{FF2B5EF4-FFF2-40B4-BE49-F238E27FC236}">
              <a16:creationId xmlns:a16="http://schemas.microsoft.com/office/drawing/2014/main" xmlns="" id="{00000000-0008-0000-0400-00000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/>
        <a:srcRect r="26000"/>
        <a:stretch>
          <a:fillRect/>
        </a:stretch>
      </xdr:blipFill>
      <xdr:spPr>
        <a:xfrm>
          <a:off x="14678025" y="733425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</xdr:colOff>
      <xdr:row>134</xdr:row>
      <xdr:rowOff>28575</xdr:rowOff>
    </xdr:from>
    <xdr:to>
      <xdr:col>4</xdr:col>
      <xdr:colOff>1603345</xdr:colOff>
      <xdr:row>135</xdr:row>
      <xdr:rowOff>314325</xdr:rowOff>
    </xdr:to>
    <xdr:pic>
      <xdr:nvPicPr>
        <xdr:cNvPr id="265" name="Рисунок 264" descr="eb14d302-97ae-4e21-ba05-fd8a344f254f.jfif">
          <a:extLst>
            <a:ext uri="{FF2B5EF4-FFF2-40B4-BE49-F238E27FC236}">
              <a16:creationId xmlns:a16="http://schemas.microsoft.com/office/drawing/2014/main" xmlns="" id="{00000000-0008-0000-04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 l="2945" t="18115" r="2982" b="18115"/>
        <a:stretch>
          <a:fillRect/>
        </a:stretch>
      </xdr:blipFill>
      <xdr:spPr>
        <a:xfrm>
          <a:off x="4505325" y="47872650"/>
          <a:ext cx="1441420" cy="638175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137</xdr:row>
      <xdr:rowOff>66675</xdr:rowOff>
    </xdr:from>
    <xdr:to>
      <xdr:col>4</xdr:col>
      <xdr:colOff>1641445</xdr:colOff>
      <xdr:row>138</xdr:row>
      <xdr:rowOff>285750</xdr:rowOff>
    </xdr:to>
    <xdr:pic>
      <xdr:nvPicPr>
        <xdr:cNvPr id="266" name="Рисунок 265" descr="eb14d302-97ae-4e21-ba05-fd8a344f254f.jfif">
          <a:extLst>
            <a:ext uri="{FF2B5EF4-FFF2-40B4-BE49-F238E27FC236}">
              <a16:creationId xmlns:a16="http://schemas.microsoft.com/office/drawing/2014/main" xmlns="" id="{00000000-0008-0000-04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 l="2945" t="18115" r="2982" b="18115"/>
        <a:stretch>
          <a:fillRect/>
        </a:stretch>
      </xdr:blipFill>
      <xdr:spPr>
        <a:xfrm>
          <a:off x="4543425" y="49034700"/>
          <a:ext cx="1441420" cy="63817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140</xdr:row>
      <xdr:rowOff>0</xdr:rowOff>
    </xdr:from>
    <xdr:to>
      <xdr:col>4</xdr:col>
      <xdr:colOff>1660495</xdr:colOff>
      <xdr:row>141</xdr:row>
      <xdr:rowOff>219075</xdr:rowOff>
    </xdr:to>
    <xdr:pic>
      <xdr:nvPicPr>
        <xdr:cNvPr id="267" name="Рисунок 266" descr="eb14d302-97ae-4e21-ba05-fd8a344f254f.jfif">
          <a:extLst>
            <a:ext uri="{FF2B5EF4-FFF2-40B4-BE49-F238E27FC236}">
              <a16:creationId xmlns:a16="http://schemas.microsoft.com/office/drawing/2014/main" xmlns="" id="{00000000-0008-0000-04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 l="2945" t="18115" r="2982" b="18115"/>
        <a:stretch>
          <a:fillRect/>
        </a:stretch>
      </xdr:blipFill>
      <xdr:spPr>
        <a:xfrm>
          <a:off x="4562475" y="50225325"/>
          <a:ext cx="1441420" cy="63817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143</xdr:row>
      <xdr:rowOff>57150</xdr:rowOff>
    </xdr:from>
    <xdr:to>
      <xdr:col>4</xdr:col>
      <xdr:colOff>1782052</xdr:colOff>
      <xdr:row>144</xdr:row>
      <xdr:rowOff>266700</xdr:rowOff>
    </xdr:to>
    <xdr:pic>
      <xdr:nvPicPr>
        <xdr:cNvPr id="268" name="Рисунок 267" descr="98d97f1d-f5b7-4346-b221-fc56290bdff9.jfif">
          <a:extLst>
            <a:ext uri="{FF2B5EF4-FFF2-40B4-BE49-F238E27FC236}">
              <a16:creationId xmlns:a16="http://schemas.microsoft.com/office/drawing/2014/main" xmlns="" id="{00000000-0008-0000-04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l="1969" t="23277" r="2621" b="24350"/>
        <a:stretch>
          <a:fillRect/>
        </a:stretch>
      </xdr:blipFill>
      <xdr:spPr>
        <a:xfrm>
          <a:off x="4371975" y="51539775"/>
          <a:ext cx="1753477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146</xdr:row>
      <xdr:rowOff>133350</xdr:rowOff>
    </xdr:from>
    <xdr:to>
      <xdr:col>4</xdr:col>
      <xdr:colOff>1782052</xdr:colOff>
      <xdr:row>147</xdr:row>
      <xdr:rowOff>342900</xdr:rowOff>
    </xdr:to>
    <xdr:pic>
      <xdr:nvPicPr>
        <xdr:cNvPr id="269" name="Рисунок 268" descr="98d97f1d-f5b7-4346-b221-fc56290bdff9.jfif">
          <a:extLst>
            <a:ext uri="{FF2B5EF4-FFF2-40B4-BE49-F238E27FC236}">
              <a16:creationId xmlns:a16="http://schemas.microsoft.com/office/drawing/2014/main" xmlns="" id="{00000000-0008-0000-04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l="1969" t="23277" r="2621" b="24350"/>
        <a:stretch>
          <a:fillRect/>
        </a:stretch>
      </xdr:blipFill>
      <xdr:spPr>
        <a:xfrm>
          <a:off x="4371975" y="52873275"/>
          <a:ext cx="1753477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149</xdr:row>
      <xdr:rowOff>76200</xdr:rowOff>
    </xdr:from>
    <xdr:to>
      <xdr:col>4</xdr:col>
      <xdr:colOff>1782052</xdr:colOff>
      <xdr:row>150</xdr:row>
      <xdr:rowOff>285750</xdr:rowOff>
    </xdr:to>
    <xdr:pic>
      <xdr:nvPicPr>
        <xdr:cNvPr id="270" name="Рисунок 269" descr="98d97f1d-f5b7-4346-b221-fc56290bdff9.jfif">
          <a:extLst>
            <a:ext uri="{FF2B5EF4-FFF2-40B4-BE49-F238E27FC236}">
              <a16:creationId xmlns:a16="http://schemas.microsoft.com/office/drawing/2014/main" xmlns="" id="{00000000-0008-0000-04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l="1969" t="23277" r="2621" b="24350"/>
        <a:stretch>
          <a:fillRect/>
        </a:stretch>
      </xdr:blipFill>
      <xdr:spPr>
        <a:xfrm>
          <a:off x="4371975" y="54073425"/>
          <a:ext cx="1753477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93</xdr:row>
      <xdr:rowOff>123826</xdr:rowOff>
    </xdr:from>
    <xdr:to>
      <xdr:col>4</xdr:col>
      <xdr:colOff>1476375</xdr:colOff>
      <xdr:row>93</xdr:row>
      <xdr:rowOff>1077818</xdr:rowOff>
    </xdr:to>
    <xdr:pic>
      <xdr:nvPicPr>
        <xdr:cNvPr id="271" name="Рисунок 270" descr="EVL180-О-60-30-ANT-ANT-U003-10026.jpg">
          <a:extLst>
            <a:ext uri="{FF2B5EF4-FFF2-40B4-BE49-F238E27FC236}">
              <a16:creationId xmlns:a16="http://schemas.microsoft.com/office/drawing/2014/main" xmlns="" id="{00000000-0008-0000-04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/>
        <a:srcRect/>
        <a:stretch>
          <a:fillRect/>
        </a:stretch>
      </xdr:blipFill>
      <xdr:spPr>
        <a:xfrm>
          <a:off x="4848225" y="34232851"/>
          <a:ext cx="971550" cy="953992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94</xdr:row>
      <xdr:rowOff>180975</xdr:rowOff>
    </xdr:from>
    <xdr:to>
      <xdr:col>4</xdr:col>
      <xdr:colOff>1409700</xdr:colOff>
      <xdr:row>95</xdr:row>
      <xdr:rowOff>553942</xdr:rowOff>
    </xdr:to>
    <xdr:pic>
      <xdr:nvPicPr>
        <xdr:cNvPr id="272" name="Рисунок 271" descr="EVL180-О-60-30-ANT-ANT-U003-10026.jpg">
          <a:extLst>
            <a:ext uri="{FF2B5EF4-FFF2-40B4-BE49-F238E27FC236}">
              <a16:creationId xmlns:a16="http://schemas.microsoft.com/office/drawing/2014/main" xmlns="" id="{00000000-0008-0000-04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/>
        <a:srcRect/>
        <a:stretch>
          <a:fillRect/>
        </a:stretch>
      </xdr:blipFill>
      <xdr:spPr>
        <a:xfrm>
          <a:off x="4781550" y="35490150"/>
          <a:ext cx="971550" cy="9539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657225</xdr:colOff>
      <xdr:row>5</xdr:row>
      <xdr:rowOff>161925</xdr:rowOff>
    </xdr:from>
    <xdr:to>
      <xdr:col>4</xdr:col>
      <xdr:colOff>1228725</xdr:colOff>
      <xdr:row>8</xdr:row>
      <xdr:rowOff>142875</xdr:rowOff>
    </xdr:to>
    <xdr:pic>
      <xdr:nvPicPr>
        <xdr:cNvPr id="2" name="Рисунок 24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38850" y="247650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476250</xdr:colOff>
      <xdr:row>20</xdr:row>
      <xdr:rowOff>190500</xdr:rowOff>
    </xdr:from>
    <xdr:to>
      <xdr:col>4</xdr:col>
      <xdr:colOff>1400175</xdr:colOff>
      <xdr:row>21</xdr:row>
      <xdr:rowOff>352425</xdr:rowOff>
    </xdr:to>
    <xdr:pic>
      <xdr:nvPicPr>
        <xdr:cNvPr id="3" name="Рисунок 29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57875" y="6296025"/>
          <a:ext cx="923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371475</xdr:colOff>
      <xdr:row>81</xdr:row>
      <xdr:rowOff>142875</xdr:rowOff>
    </xdr:from>
    <xdr:to>
      <xdr:col>4</xdr:col>
      <xdr:colOff>1504950</xdr:colOff>
      <xdr:row>85</xdr:row>
      <xdr:rowOff>144138</xdr:rowOff>
    </xdr:to>
    <xdr:pic>
      <xdr:nvPicPr>
        <xdr:cNvPr id="5" name="Рисунок 1915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53100" y="32442150"/>
          <a:ext cx="1133475" cy="1106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238124</xdr:colOff>
      <xdr:row>86</xdr:row>
      <xdr:rowOff>142875</xdr:rowOff>
    </xdr:from>
    <xdr:to>
      <xdr:col>4</xdr:col>
      <xdr:colOff>1501165</xdr:colOff>
      <xdr:row>90</xdr:row>
      <xdr:rowOff>85725</xdr:rowOff>
    </xdr:to>
    <xdr:pic>
      <xdr:nvPicPr>
        <xdr:cNvPr id="6" name="Рисунок 1916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19749" y="33889950"/>
          <a:ext cx="1263041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323849</xdr:colOff>
      <xdr:row>91</xdr:row>
      <xdr:rowOff>171450</xdr:rowOff>
    </xdr:from>
    <xdr:to>
      <xdr:col>4</xdr:col>
      <xdr:colOff>1571064</xdr:colOff>
      <xdr:row>94</xdr:row>
      <xdr:rowOff>238125</xdr:rowOff>
    </xdr:to>
    <xdr:pic>
      <xdr:nvPicPr>
        <xdr:cNvPr id="7" name="Рисунок 1917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5474" y="35299650"/>
          <a:ext cx="124721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96</xdr:row>
      <xdr:rowOff>180975</xdr:rowOff>
    </xdr:from>
    <xdr:to>
      <xdr:col>4</xdr:col>
      <xdr:colOff>1457325</xdr:colOff>
      <xdr:row>99</xdr:row>
      <xdr:rowOff>183303</xdr:rowOff>
    </xdr:to>
    <xdr:pic>
      <xdr:nvPicPr>
        <xdr:cNvPr id="8" name="Рисунок 1918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34050" y="36880800"/>
          <a:ext cx="1104900" cy="945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323849</xdr:colOff>
      <xdr:row>101</xdr:row>
      <xdr:rowOff>152400</xdr:rowOff>
    </xdr:from>
    <xdr:to>
      <xdr:col>4</xdr:col>
      <xdr:colOff>1323974</xdr:colOff>
      <xdr:row>104</xdr:row>
      <xdr:rowOff>273661</xdr:rowOff>
    </xdr:to>
    <xdr:pic>
      <xdr:nvPicPr>
        <xdr:cNvPr id="9" name="Рисунок 1919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5474" y="38423850"/>
          <a:ext cx="1000125" cy="1064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152398</xdr:colOff>
      <xdr:row>106</xdr:row>
      <xdr:rowOff>123824</xdr:rowOff>
    </xdr:from>
    <xdr:to>
      <xdr:col>4</xdr:col>
      <xdr:colOff>1561585</xdr:colOff>
      <xdr:row>110</xdr:row>
      <xdr:rowOff>0</xdr:rowOff>
    </xdr:to>
    <xdr:pic>
      <xdr:nvPicPr>
        <xdr:cNvPr id="10" name="Рисунок 1920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81373" y="40014524"/>
          <a:ext cx="1409187" cy="113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142874</xdr:colOff>
      <xdr:row>112</xdr:row>
      <xdr:rowOff>152400</xdr:rowOff>
    </xdr:from>
    <xdr:to>
      <xdr:col>4</xdr:col>
      <xdr:colOff>1760659</xdr:colOff>
      <xdr:row>116</xdr:row>
      <xdr:rowOff>114300</xdr:rowOff>
    </xdr:to>
    <xdr:pic>
      <xdr:nvPicPr>
        <xdr:cNvPr id="11" name="Рисунок 1921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24499" y="41881425"/>
          <a:ext cx="161778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1221979</xdr:colOff>
      <xdr:row>5</xdr:row>
      <xdr:rowOff>125071</xdr:rowOff>
    </xdr:from>
    <xdr:ext cx="408214" cy="23948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 rot="1373710">
          <a:off x="6603604" y="243964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</a:p>
      </xdr:txBody>
    </xdr:sp>
    <xdr:clientData/>
  </xdr:oneCellAnchor>
  <xdr:oneCellAnchor>
    <xdr:from>
      <xdr:col>4</xdr:col>
      <xdr:colOff>235919</xdr:colOff>
      <xdr:row>21</xdr:row>
      <xdr:rowOff>227617</xdr:rowOff>
    </xdr:from>
    <xdr:ext cx="408214" cy="23948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/>
      </xdr:nvSpPr>
      <xdr:spPr>
        <a:xfrm rot="1373710">
          <a:off x="5617544" y="67522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20</xdr:row>
      <xdr:rowOff>77426</xdr:rowOff>
    </xdr:from>
    <xdr:ext cx="408214" cy="23948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/>
      </xdr:nvSpPr>
      <xdr:spPr>
        <a:xfrm rot="1373710">
          <a:off x="6463895" y="618295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21</xdr:row>
      <xdr:rowOff>22838</xdr:rowOff>
    </xdr:from>
    <xdr:ext cx="408214" cy="23948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/>
      </xdr:nvSpPr>
      <xdr:spPr>
        <a:xfrm rot="20157076">
          <a:off x="6680915" y="65474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36</xdr:row>
      <xdr:rowOff>0</xdr:rowOff>
    </xdr:from>
    <xdr:ext cx="408214" cy="23948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/>
      </xdr:nvSpPr>
      <xdr:spPr>
        <a:xfrm rot="20157076">
          <a:off x="5879710" y="128873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200868</xdr:colOff>
      <xdr:row>76</xdr:row>
      <xdr:rowOff>516721</xdr:rowOff>
    </xdr:from>
    <xdr:ext cx="445211" cy="23948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/>
      </xdr:nvSpPr>
      <xdr:spPr>
        <a:xfrm rot="1174971">
          <a:off x="5582493" y="2847259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77</xdr:row>
      <xdr:rowOff>42476</xdr:rowOff>
    </xdr:from>
    <xdr:ext cx="445211" cy="23948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/>
      </xdr:nvSpPr>
      <xdr:spPr>
        <a:xfrm rot="1174971">
          <a:off x="5805078" y="2851270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76</xdr:row>
      <xdr:rowOff>34727</xdr:rowOff>
    </xdr:from>
    <xdr:ext cx="445211" cy="23948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/>
      </xdr:nvSpPr>
      <xdr:spPr>
        <a:xfrm rot="1437686">
          <a:off x="6138612" y="280858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76</xdr:row>
      <xdr:rowOff>224299</xdr:rowOff>
    </xdr:from>
    <xdr:ext cx="445211" cy="23948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/>
      </xdr:nvSpPr>
      <xdr:spPr>
        <a:xfrm rot="1437686">
          <a:off x="6606963" y="2827542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76</xdr:row>
      <xdr:rowOff>8237</xdr:rowOff>
    </xdr:from>
    <xdr:ext cx="445211" cy="25915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/>
      </xdr:nvSpPr>
      <xdr:spPr>
        <a:xfrm rot="20101558">
          <a:off x="5639556" y="28059362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139203</xdr:colOff>
      <xdr:row>165</xdr:row>
      <xdr:rowOff>178619</xdr:rowOff>
    </xdr:from>
    <xdr:to>
      <xdr:col>4</xdr:col>
      <xdr:colOff>1600200</xdr:colOff>
      <xdr:row>169</xdr:row>
      <xdr:rowOff>257175</xdr:rowOff>
    </xdr:to>
    <xdr:pic>
      <xdr:nvPicPr>
        <xdr:cNvPr id="24" name="Рисунок 8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68178" y="57804869"/>
          <a:ext cx="1460997" cy="1183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160</xdr:row>
      <xdr:rowOff>274660</xdr:rowOff>
    </xdr:from>
    <xdr:to>
      <xdr:col>4</xdr:col>
      <xdr:colOff>1457325</xdr:colOff>
      <xdr:row>164</xdr:row>
      <xdr:rowOff>85725</xdr:rowOff>
    </xdr:to>
    <xdr:pic>
      <xdr:nvPicPr>
        <xdr:cNvPr id="25" name="Рисунок 9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43300" y="56472160"/>
          <a:ext cx="1143000" cy="915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490537</xdr:colOff>
      <xdr:row>156</xdr:row>
      <xdr:rowOff>180975</xdr:rowOff>
    </xdr:from>
    <xdr:to>
      <xdr:col>4</xdr:col>
      <xdr:colOff>1228724</xdr:colOff>
      <xdr:row>159</xdr:row>
      <xdr:rowOff>53578</xdr:rowOff>
    </xdr:to>
    <xdr:pic>
      <xdr:nvPicPr>
        <xdr:cNvPr id="26" name="Рисунок 10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72162" y="55464075"/>
          <a:ext cx="738187" cy="701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11</xdr:row>
      <xdr:rowOff>28574</xdr:rowOff>
    </xdr:from>
    <xdr:to>
      <xdr:col>4</xdr:col>
      <xdr:colOff>1228725</xdr:colOff>
      <xdr:row>12</xdr:row>
      <xdr:rowOff>257175</xdr:rowOff>
    </xdr:to>
    <xdr:pic>
      <xdr:nvPicPr>
        <xdr:cNvPr id="28" name="Рисунок 24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19600" y="4314824"/>
          <a:ext cx="647700" cy="590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1221979</xdr:colOff>
      <xdr:row>9</xdr:row>
      <xdr:rowOff>125071</xdr:rowOff>
    </xdr:from>
    <xdr:ext cx="408214" cy="239485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 txBox="1"/>
      </xdr:nvSpPr>
      <xdr:spPr>
        <a:xfrm rot="1373710">
          <a:off x="6603604" y="323974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twoCellAnchor editAs="oneCell">
    <xdr:from>
      <xdr:col>4</xdr:col>
      <xdr:colOff>666750</xdr:colOff>
      <xdr:row>15</xdr:row>
      <xdr:rowOff>28575</xdr:rowOff>
    </xdr:from>
    <xdr:to>
      <xdr:col>4</xdr:col>
      <xdr:colOff>1323975</xdr:colOff>
      <xdr:row>18</xdr:row>
      <xdr:rowOff>17992</xdr:rowOff>
    </xdr:to>
    <xdr:pic>
      <xdr:nvPicPr>
        <xdr:cNvPr id="30" name="Рисунок 24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48375" y="4343400"/>
          <a:ext cx="657225" cy="589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1221979</xdr:colOff>
      <xdr:row>14</xdr:row>
      <xdr:rowOff>125071</xdr:rowOff>
    </xdr:from>
    <xdr:ext cx="408214" cy="239485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 txBox="1"/>
      </xdr:nvSpPr>
      <xdr:spPr>
        <a:xfrm rot="1373710">
          <a:off x="6603604" y="423987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</a:p>
      </xdr:txBody>
    </xdr:sp>
    <xdr:clientData/>
  </xdr:oneCellAnchor>
  <xdr:twoCellAnchor editAs="oneCell">
    <xdr:from>
      <xdr:col>4</xdr:col>
      <xdr:colOff>438149</xdr:colOff>
      <xdr:row>19</xdr:row>
      <xdr:rowOff>161924</xdr:rowOff>
    </xdr:from>
    <xdr:to>
      <xdr:col>4</xdr:col>
      <xdr:colOff>1457324</xdr:colOff>
      <xdr:row>19</xdr:row>
      <xdr:rowOff>876299</xdr:rowOff>
    </xdr:to>
    <xdr:pic>
      <xdr:nvPicPr>
        <xdr:cNvPr id="32" name="Рисунок 24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19774" y="5276849"/>
          <a:ext cx="10191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257174</xdr:colOff>
      <xdr:row>22</xdr:row>
      <xdr:rowOff>276224</xdr:rowOff>
    </xdr:from>
    <xdr:to>
      <xdr:col>4</xdr:col>
      <xdr:colOff>1352549</xdr:colOff>
      <xdr:row>24</xdr:row>
      <xdr:rowOff>247649</xdr:rowOff>
    </xdr:to>
    <xdr:pic>
      <xdr:nvPicPr>
        <xdr:cNvPr id="33" name="Рисунок 29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95749" y="8381999"/>
          <a:ext cx="10953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235919</xdr:colOff>
      <xdr:row>23</xdr:row>
      <xdr:rowOff>256192</xdr:rowOff>
    </xdr:from>
    <xdr:ext cx="408214" cy="239485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 txBox="1"/>
      </xdr:nvSpPr>
      <xdr:spPr>
        <a:xfrm rot="1373710">
          <a:off x="5617544" y="75809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22</xdr:row>
      <xdr:rowOff>96476</xdr:rowOff>
    </xdr:from>
    <xdr:ext cx="408214" cy="239485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SpPr txBox="1"/>
      </xdr:nvSpPr>
      <xdr:spPr>
        <a:xfrm rot="1373710">
          <a:off x="6463895" y="70402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1295134</xdr:colOff>
      <xdr:row>23</xdr:row>
      <xdr:rowOff>3327</xdr:rowOff>
    </xdr:from>
    <xdr:ext cx="408214" cy="259882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 txBox="1"/>
      </xdr:nvSpPr>
      <xdr:spPr>
        <a:xfrm rot="20157076">
          <a:off x="6676759" y="7328052"/>
          <a:ext cx="408214" cy="259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</a:t>
          </a:r>
        </a:p>
      </xdr:txBody>
    </xdr:sp>
    <xdr:clientData/>
  </xdr:oneCellAnchor>
  <xdr:twoCellAnchor editAs="oneCell">
    <xdr:from>
      <xdr:col>4</xdr:col>
      <xdr:colOff>295274</xdr:colOff>
      <xdr:row>25</xdr:row>
      <xdr:rowOff>194171</xdr:rowOff>
    </xdr:from>
    <xdr:to>
      <xdr:col>4</xdr:col>
      <xdr:colOff>1368035</xdr:colOff>
      <xdr:row>26</xdr:row>
      <xdr:rowOff>438150</xdr:rowOff>
    </xdr:to>
    <xdr:pic>
      <xdr:nvPicPr>
        <xdr:cNvPr id="37" name="Рисунок 29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76899" y="8280896"/>
          <a:ext cx="1072761" cy="729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1082270</xdr:colOff>
      <xdr:row>25</xdr:row>
      <xdr:rowOff>96476</xdr:rowOff>
    </xdr:from>
    <xdr:ext cx="408214" cy="239485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 txBox="1"/>
      </xdr:nvSpPr>
      <xdr:spPr>
        <a:xfrm rot="1373710">
          <a:off x="6463895" y="81832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1289765</xdr:colOff>
      <xdr:row>25</xdr:row>
      <xdr:rowOff>327638</xdr:rowOff>
    </xdr:from>
    <xdr:ext cx="408214" cy="239485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SpPr txBox="1"/>
      </xdr:nvSpPr>
      <xdr:spPr>
        <a:xfrm rot="20157076">
          <a:off x="6671390" y="84143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312119</xdr:colOff>
      <xdr:row>26</xdr:row>
      <xdr:rowOff>160942</xdr:rowOff>
    </xdr:from>
    <xdr:ext cx="408214" cy="239485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SpPr txBox="1"/>
      </xdr:nvSpPr>
      <xdr:spPr>
        <a:xfrm rot="1373710">
          <a:off x="5693744" y="86572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31</xdr:row>
      <xdr:rowOff>256192</xdr:rowOff>
    </xdr:from>
    <xdr:ext cx="408214" cy="239485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SpPr txBox="1"/>
      </xdr:nvSpPr>
      <xdr:spPr>
        <a:xfrm rot="1373710">
          <a:off x="5617544" y="109908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1079584</xdr:colOff>
      <xdr:row>30</xdr:row>
      <xdr:rowOff>109736</xdr:rowOff>
    </xdr:from>
    <xdr:ext cx="476384" cy="239485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SpPr txBox="1"/>
      </xdr:nvSpPr>
      <xdr:spPr>
        <a:xfrm rot="1373710">
          <a:off x="6461209" y="10444361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31</xdr:row>
      <xdr:rowOff>22838</xdr:rowOff>
    </xdr:from>
    <xdr:ext cx="408214" cy="239485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 txBox="1"/>
      </xdr:nvSpPr>
      <xdr:spPr>
        <a:xfrm rot="20157076">
          <a:off x="6680915" y="1075751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31</xdr:row>
      <xdr:rowOff>344492</xdr:rowOff>
    </xdr:from>
    <xdr:ext cx="45719" cy="239485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SpPr txBox="1"/>
      </xdr:nvSpPr>
      <xdr:spPr>
        <a:xfrm rot="1373710" flipH="1">
          <a:off x="6007876" y="110791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33</xdr:row>
      <xdr:rowOff>256192</xdr:rowOff>
    </xdr:from>
    <xdr:ext cx="408214" cy="239485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 txBox="1"/>
      </xdr:nvSpPr>
      <xdr:spPr>
        <a:xfrm rot="1373710">
          <a:off x="5617544" y="118481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1443415</xdr:colOff>
      <xdr:row>32</xdr:row>
      <xdr:rowOff>328912</xdr:rowOff>
    </xdr:from>
    <xdr:ext cx="45719" cy="89439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 txBox="1"/>
      </xdr:nvSpPr>
      <xdr:spPr>
        <a:xfrm rot="1373710" flipH="1">
          <a:off x="6825040" y="11463637"/>
          <a:ext cx="45719" cy="894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33</xdr:row>
      <xdr:rowOff>22838</xdr:rowOff>
    </xdr:from>
    <xdr:ext cx="408214" cy="239485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 txBox="1"/>
      </xdr:nvSpPr>
      <xdr:spPr>
        <a:xfrm rot="20157076">
          <a:off x="6680915" y="116147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30</xdr:row>
      <xdr:rowOff>135454</xdr:rowOff>
    </xdr:from>
    <xdr:ext cx="445211" cy="239485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 txBox="1"/>
      </xdr:nvSpPr>
      <xdr:spPr>
        <a:xfrm rot="1174971">
          <a:off x="6421263" y="104700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90787</xdr:colOff>
      <xdr:row>31</xdr:row>
      <xdr:rowOff>15883</xdr:rowOff>
    </xdr:from>
    <xdr:ext cx="445211" cy="239485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 txBox="1"/>
      </xdr:nvSpPr>
      <xdr:spPr>
        <a:xfrm rot="1174971">
          <a:off x="5472412" y="1075055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1181105</xdr:colOff>
      <xdr:row>31</xdr:row>
      <xdr:rowOff>153153</xdr:rowOff>
    </xdr:from>
    <xdr:ext cx="408214" cy="239485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 txBox="1"/>
      </xdr:nvSpPr>
      <xdr:spPr>
        <a:xfrm rot="20157076">
          <a:off x="6562730" y="1088782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33</xdr:row>
      <xdr:rowOff>256192</xdr:rowOff>
    </xdr:from>
    <xdr:ext cx="408214" cy="239485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 txBox="1"/>
      </xdr:nvSpPr>
      <xdr:spPr>
        <a:xfrm rot="1373710">
          <a:off x="5617544" y="118481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32</xdr:row>
      <xdr:rowOff>96476</xdr:rowOff>
    </xdr:from>
    <xdr:ext cx="408214" cy="239485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 txBox="1"/>
      </xdr:nvSpPr>
      <xdr:spPr>
        <a:xfrm rot="1373710">
          <a:off x="6463895" y="112312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33</xdr:row>
      <xdr:rowOff>22838</xdr:rowOff>
    </xdr:from>
    <xdr:ext cx="408214" cy="239485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SpPr txBox="1"/>
      </xdr:nvSpPr>
      <xdr:spPr>
        <a:xfrm rot="20157076">
          <a:off x="6680915" y="116147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33</xdr:row>
      <xdr:rowOff>256192</xdr:rowOff>
    </xdr:from>
    <xdr:ext cx="408214" cy="239485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SpPr txBox="1"/>
      </xdr:nvSpPr>
      <xdr:spPr>
        <a:xfrm rot="1373710">
          <a:off x="5617544" y="118481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33</xdr:row>
      <xdr:rowOff>344492</xdr:rowOff>
    </xdr:from>
    <xdr:ext cx="45719" cy="239485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SpPr txBox="1"/>
      </xdr:nvSpPr>
      <xdr:spPr>
        <a:xfrm rot="1373710" flipH="1">
          <a:off x="6007876" y="1193641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32</xdr:row>
      <xdr:rowOff>135454</xdr:rowOff>
    </xdr:from>
    <xdr:ext cx="445211" cy="239485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SpPr txBox="1"/>
      </xdr:nvSpPr>
      <xdr:spPr>
        <a:xfrm rot="1174971">
          <a:off x="6421263" y="112701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109168</xdr:colOff>
      <xdr:row>33</xdr:row>
      <xdr:rowOff>267409</xdr:rowOff>
    </xdr:from>
    <xdr:ext cx="445211" cy="235494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SpPr txBox="1"/>
      </xdr:nvSpPr>
      <xdr:spPr>
        <a:xfrm rot="1174971">
          <a:off x="5490793" y="11859334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30</xdr:row>
      <xdr:rowOff>96476</xdr:rowOff>
    </xdr:from>
    <xdr:ext cx="408214" cy="239485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xmlns="" id="{00000000-0008-0000-0500-00003A000000}"/>
            </a:ext>
          </a:extLst>
        </xdr:cNvPr>
        <xdr:cNvSpPr txBox="1"/>
      </xdr:nvSpPr>
      <xdr:spPr>
        <a:xfrm rot="1373710">
          <a:off x="6463895" y="104311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31</xdr:row>
      <xdr:rowOff>22838</xdr:rowOff>
    </xdr:from>
    <xdr:ext cx="408214" cy="239485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500-00003B000000}"/>
            </a:ext>
          </a:extLst>
        </xdr:cNvPr>
        <xdr:cNvSpPr txBox="1"/>
      </xdr:nvSpPr>
      <xdr:spPr>
        <a:xfrm rot="20157076">
          <a:off x="6680915" y="1075751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32</xdr:row>
      <xdr:rowOff>135454</xdr:rowOff>
    </xdr:from>
    <xdr:ext cx="445211" cy="239485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xmlns="" id="{00000000-0008-0000-0500-00003C000000}"/>
            </a:ext>
          </a:extLst>
        </xdr:cNvPr>
        <xdr:cNvSpPr txBox="1"/>
      </xdr:nvSpPr>
      <xdr:spPr>
        <a:xfrm rot="1174971">
          <a:off x="6421263" y="112701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226395</xdr:colOff>
      <xdr:row>26</xdr:row>
      <xdr:rowOff>551467</xdr:rowOff>
    </xdr:from>
    <xdr:ext cx="408214" cy="239485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500-00003D000000}"/>
            </a:ext>
          </a:extLst>
        </xdr:cNvPr>
        <xdr:cNvSpPr txBox="1"/>
      </xdr:nvSpPr>
      <xdr:spPr>
        <a:xfrm rot="1373710">
          <a:off x="5608020" y="90477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359744</xdr:colOff>
      <xdr:row>30</xdr:row>
      <xdr:rowOff>8542</xdr:rowOff>
    </xdr:from>
    <xdr:ext cx="408214" cy="239485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xmlns="" id="{00000000-0008-0000-0500-00003E000000}"/>
            </a:ext>
          </a:extLst>
        </xdr:cNvPr>
        <xdr:cNvSpPr txBox="1"/>
      </xdr:nvSpPr>
      <xdr:spPr>
        <a:xfrm rot="1373710">
          <a:off x="5741369" y="103431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31</xdr:row>
      <xdr:rowOff>344492</xdr:rowOff>
    </xdr:from>
    <xdr:ext cx="45719" cy="239485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00000000-0008-0000-0500-00003F000000}"/>
            </a:ext>
          </a:extLst>
        </xdr:cNvPr>
        <xdr:cNvSpPr txBox="1"/>
      </xdr:nvSpPr>
      <xdr:spPr>
        <a:xfrm rot="1373710" flipH="1">
          <a:off x="6007876" y="110791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30</xdr:row>
      <xdr:rowOff>135454</xdr:rowOff>
    </xdr:from>
    <xdr:ext cx="445211" cy="239485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500-000040000000}"/>
            </a:ext>
          </a:extLst>
        </xdr:cNvPr>
        <xdr:cNvSpPr txBox="1"/>
      </xdr:nvSpPr>
      <xdr:spPr>
        <a:xfrm rot="1174971">
          <a:off x="6421263" y="104700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1295405</xdr:colOff>
      <xdr:row>30</xdr:row>
      <xdr:rowOff>381753</xdr:rowOff>
    </xdr:from>
    <xdr:ext cx="408214" cy="239485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xmlns="" id="{00000000-0008-0000-0500-000041000000}"/>
            </a:ext>
          </a:extLst>
        </xdr:cNvPr>
        <xdr:cNvSpPr txBox="1"/>
      </xdr:nvSpPr>
      <xdr:spPr>
        <a:xfrm rot="20157076">
          <a:off x="6677030" y="1071637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26</xdr:row>
      <xdr:rowOff>344492</xdr:rowOff>
    </xdr:from>
    <xdr:ext cx="45719" cy="239485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500-000042000000}"/>
            </a:ext>
          </a:extLst>
        </xdr:cNvPr>
        <xdr:cNvSpPr txBox="1"/>
      </xdr:nvSpPr>
      <xdr:spPr>
        <a:xfrm rot="1373710" flipH="1">
          <a:off x="6007876" y="88407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381000</xdr:colOff>
      <xdr:row>30</xdr:row>
      <xdr:rowOff>171450</xdr:rowOff>
    </xdr:from>
    <xdr:to>
      <xdr:col>4</xdr:col>
      <xdr:colOff>1219200</xdr:colOff>
      <xdr:row>31</xdr:row>
      <xdr:rowOff>285750</xdr:rowOff>
    </xdr:to>
    <xdr:pic>
      <xdr:nvPicPr>
        <xdr:cNvPr id="67" name="Рисунок 30">
          <a:extLst>
            <a:ext uri="{FF2B5EF4-FFF2-40B4-BE49-F238E27FC236}">
              <a16:creationId xmlns:a16="http://schemas.microsoft.com/office/drawing/2014/main" xmlns="" id="{00000000-0008-0000-05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62625" y="10506075"/>
          <a:ext cx="838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235919</xdr:colOff>
      <xdr:row>33</xdr:row>
      <xdr:rowOff>256192</xdr:rowOff>
    </xdr:from>
    <xdr:ext cx="408214" cy="239485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00000000-0008-0000-0500-000044000000}"/>
            </a:ext>
          </a:extLst>
        </xdr:cNvPr>
        <xdr:cNvSpPr txBox="1"/>
      </xdr:nvSpPr>
      <xdr:spPr>
        <a:xfrm rot="1373710">
          <a:off x="5617544" y="118481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1079584</xdr:colOff>
      <xdr:row>32</xdr:row>
      <xdr:rowOff>109736</xdr:rowOff>
    </xdr:from>
    <xdr:ext cx="476384" cy="239485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xmlns="" id="{00000000-0008-0000-0500-000045000000}"/>
            </a:ext>
          </a:extLst>
        </xdr:cNvPr>
        <xdr:cNvSpPr txBox="1"/>
      </xdr:nvSpPr>
      <xdr:spPr>
        <a:xfrm rot="1373710">
          <a:off x="6461209" y="11244461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33</xdr:row>
      <xdr:rowOff>22838</xdr:rowOff>
    </xdr:from>
    <xdr:ext cx="408214" cy="239485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xmlns="" id="{00000000-0008-0000-0500-000046000000}"/>
            </a:ext>
          </a:extLst>
        </xdr:cNvPr>
        <xdr:cNvSpPr txBox="1"/>
      </xdr:nvSpPr>
      <xdr:spPr>
        <a:xfrm rot="20157076">
          <a:off x="6680915" y="116147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33</xdr:row>
      <xdr:rowOff>344492</xdr:rowOff>
    </xdr:from>
    <xdr:ext cx="45719" cy="239485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xmlns="" id="{00000000-0008-0000-0500-000047000000}"/>
            </a:ext>
          </a:extLst>
        </xdr:cNvPr>
        <xdr:cNvSpPr txBox="1"/>
      </xdr:nvSpPr>
      <xdr:spPr>
        <a:xfrm rot="1373710" flipH="1">
          <a:off x="6007876" y="1193641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32</xdr:row>
      <xdr:rowOff>135454</xdr:rowOff>
    </xdr:from>
    <xdr:ext cx="445211" cy="239485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xmlns="" id="{00000000-0008-0000-0500-000048000000}"/>
            </a:ext>
          </a:extLst>
        </xdr:cNvPr>
        <xdr:cNvSpPr txBox="1"/>
      </xdr:nvSpPr>
      <xdr:spPr>
        <a:xfrm rot="1174971">
          <a:off x="6421263" y="112701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857256</xdr:colOff>
      <xdr:row>33</xdr:row>
      <xdr:rowOff>57902</xdr:rowOff>
    </xdr:from>
    <xdr:ext cx="408214" cy="239485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xmlns="" id="{00000000-0008-0000-0500-000049000000}"/>
            </a:ext>
          </a:extLst>
        </xdr:cNvPr>
        <xdr:cNvSpPr txBox="1"/>
      </xdr:nvSpPr>
      <xdr:spPr>
        <a:xfrm rot="20157076">
          <a:off x="6238881" y="1164982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32</xdr:row>
      <xdr:rowOff>96476</xdr:rowOff>
    </xdr:from>
    <xdr:ext cx="408214" cy="239485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SpPr txBox="1"/>
      </xdr:nvSpPr>
      <xdr:spPr>
        <a:xfrm rot="1373710">
          <a:off x="6463895" y="112312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112095</xdr:colOff>
      <xdr:row>33</xdr:row>
      <xdr:rowOff>18067</xdr:rowOff>
    </xdr:from>
    <xdr:ext cx="408214" cy="239485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xmlns="" id="{00000000-0008-0000-0500-00004B000000}"/>
            </a:ext>
          </a:extLst>
        </xdr:cNvPr>
        <xdr:cNvSpPr txBox="1"/>
      </xdr:nvSpPr>
      <xdr:spPr>
        <a:xfrm rot="1373710">
          <a:off x="5493720" y="116099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226395</xdr:colOff>
      <xdr:row>31</xdr:row>
      <xdr:rowOff>551467</xdr:rowOff>
    </xdr:from>
    <xdr:ext cx="408214" cy="239485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00000000-0008-0000-0500-00004C000000}"/>
            </a:ext>
          </a:extLst>
        </xdr:cNvPr>
        <xdr:cNvSpPr txBox="1"/>
      </xdr:nvSpPr>
      <xdr:spPr>
        <a:xfrm rot="1373710">
          <a:off x="5608020" y="111337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359744</xdr:colOff>
      <xdr:row>32</xdr:row>
      <xdr:rowOff>8542</xdr:rowOff>
    </xdr:from>
    <xdr:ext cx="408214" cy="239485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xmlns="" id="{00000000-0008-0000-0500-00004D000000}"/>
            </a:ext>
          </a:extLst>
        </xdr:cNvPr>
        <xdr:cNvSpPr txBox="1"/>
      </xdr:nvSpPr>
      <xdr:spPr>
        <a:xfrm rot="1373710">
          <a:off x="5741369" y="111432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33</xdr:row>
      <xdr:rowOff>344492</xdr:rowOff>
    </xdr:from>
    <xdr:ext cx="45719" cy="239485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xmlns="" id="{00000000-0008-0000-0500-00004E000000}"/>
            </a:ext>
          </a:extLst>
        </xdr:cNvPr>
        <xdr:cNvSpPr txBox="1"/>
      </xdr:nvSpPr>
      <xdr:spPr>
        <a:xfrm rot="1373710" flipH="1">
          <a:off x="6007876" y="1193641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32</xdr:row>
      <xdr:rowOff>135454</xdr:rowOff>
    </xdr:from>
    <xdr:ext cx="445211" cy="239485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xmlns="" id="{00000000-0008-0000-0500-00004F000000}"/>
            </a:ext>
          </a:extLst>
        </xdr:cNvPr>
        <xdr:cNvSpPr txBox="1"/>
      </xdr:nvSpPr>
      <xdr:spPr>
        <a:xfrm rot="1174971">
          <a:off x="6421263" y="1127017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31</xdr:row>
      <xdr:rowOff>344492</xdr:rowOff>
    </xdr:from>
    <xdr:ext cx="45719" cy="239485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xmlns="" id="{00000000-0008-0000-0500-000050000000}"/>
            </a:ext>
          </a:extLst>
        </xdr:cNvPr>
        <xdr:cNvSpPr txBox="1"/>
      </xdr:nvSpPr>
      <xdr:spPr>
        <a:xfrm rot="1373710" flipH="1">
          <a:off x="6007876" y="11079167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200025</xdr:colOff>
      <xdr:row>32</xdr:row>
      <xdr:rowOff>157015</xdr:rowOff>
    </xdr:from>
    <xdr:to>
      <xdr:col>4</xdr:col>
      <xdr:colOff>1162050</xdr:colOff>
      <xdr:row>33</xdr:row>
      <xdr:rowOff>304800</xdr:rowOff>
    </xdr:to>
    <xdr:pic>
      <xdr:nvPicPr>
        <xdr:cNvPr id="81" name="Рисунок 30">
          <a:extLst>
            <a:ext uri="{FF2B5EF4-FFF2-40B4-BE49-F238E27FC236}">
              <a16:creationId xmlns:a16="http://schemas.microsoft.com/office/drawing/2014/main" xmlns="" id="{00000000-0008-0000-05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81650" y="11291740"/>
          <a:ext cx="962025" cy="604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34</xdr:row>
      <xdr:rowOff>114300</xdr:rowOff>
    </xdr:from>
    <xdr:to>
      <xdr:col>4</xdr:col>
      <xdr:colOff>1047750</xdr:colOff>
      <xdr:row>35</xdr:row>
      <xdr:rowOff>219075</xdr:rowOff>
    </xdr:to>
    <xdr:pic>
      <xdr:nvPicPr>
        <xdr:cNvPr id="82" name="Рисунок 30">
          <a:extLst>
            <a:ext uri="{FF2B5EF4-FFF2-40B4-BE49-F238E27FC236}">
              <a16:creationId xmlns:a16="http://schemas.microsoft.com/office/drawing/2014/main" xmlns="" id="{00000000-0008-0000-05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81650" y="12163425"/>
          <a:ext cx="847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934863</xdr:colOff>
      <xdr:row>34</xdr:row>
      <xdr:rowOff>68779</xdr:rowOff>
    </xdr:from>
    <xdr:ext cx="445211" cy="239485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00000000-0008-0000-0500-000053000000}"/>
            </a:ext>
          </a:extLst>
        </xdr:cNvPr>
        <xdr:cNvSpPr txBox="1"/>
      </xdr:nvSpPr>
      <xdr:spPr>
        <a:xfrm rot="1174971">
          <a:off x="6316488" y="121179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52686</xdr:colOff>
      <xdr:row>35</xdr:row>
      <xdr:rowOff>149232</xdr:rowOff>
    </xdr:from>
    <xdr:ext cx="445211" cy="239485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xmlns="" id="{00000000-0008-0000-0500-000054000000}"/>
            </a:ext>
          </a:extLst>
        </xdr:cNvPr>
        <xdr:cNvSpPr txBox="1"/>
      </xdr:nvSpPr>
      <xdr:spPr>
        <a:xfrm rot="1174971">
          <a:off x="5434311" y="1261745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914405</xdr:colOff>
      <xdr:row>35</xdr:row>
      <xdr:rowOff>115053</xdr:rowOff>
    </xdr:from>
    <xdr:ext cx="408214" cy="239485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500-000055000000}"/>
            </a:ext>
          </a:extLst>
        </xdr:cNvPr>
        <xdr:cNvSpPr txBox="1"/>
      </xdr:nvSpPr>
      <xdr:spPr>
        <a:xfrm rot="20157076">
          <a:off x="6296030" y="1258327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34</xdr:row>
      <xdr:rowOff>0</xdr:rowOff>
    </xdr:from>
    <xdr:ext cx="408214" cy="239485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500-000056000000}"/>
            </a:ext>
          </a:extLst>
        </xdr:cNvPr>
        <xdr:cNvSpPr txBox="1"/>
      </xdr:nvSpPr>
      <xdr:spPr>
        <a:xfrm rot="1373710">
          <a:off x="5617544" y="120491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34</xdr:row>
      <xdr:rowOff>0</xdr:rowOff>
    </xdr:from>
    <xdr:ext cx="408214" cy="239485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xmlns="" id="{00000000-0008-0000-0500-000057000000}"/>
            </a:ext>
          </a:extLst>
        </xdr:cNvPr>
        <xdr:cNvSpPr txBox="1"/>
      </xdr:nvSpPr>
      <xdr:spPr>
        <a:xfrm rot="1373710">
          <a:off x="5617544" y="120491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34</xdr:row>
      <xdr:rowOff>0</xdr:rowOff>
    </xdr:from>
    <xdr:ext cx="408214" cy="239485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00000000-0008-0000-0500-000058000000}"/>
            </a:ext>
          </a:extLst>
        </xdr:cNvPr>
        <xdr:cNvSpPr txBox="1"/>
      </xdr:nvSpPr>
      <xdr:spPr>
        <a:xfrm rot="1373710">
          <a:off x="5617544" y="120491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34</xdr:row>
      <xdr:rowOff>0</xdr:rowOff>
    </xdr:from>
    <xdr:ext cx="45719" cy="239485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xmlns="" id="{00000000-0008-0000-0500-000059000000}"/>
            </a:ext>
          </a:extLst>
        </xdr:cNvPr>
        <xdr:cNvSpPr txBox="1"/>
      </xdr:nvSpPr>
      <xdr:spPr>
        <a:xfrm rot="1373710" flipH="1">
          <a:off x="6007876" y="12049125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34</xdr:row>
      <xdr:rowOff>0</xdr:rowOff>
    </xdr:from>
    <xdr:ext cx="45719" cy="239485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xmlns="" id="{00000000-0008-0000-0500-00005A000000}"/>
            </a:ext>
          </a:extLst>
        </xdr:cNvPr>
        <xdr:cNvSpPr txBox="1"/>
      </xdr:nvSpPr>
      <xdr:spPr>
        <a:xfrm rot="1373710" flipH="1">
          <a:off x="6007876" y="12049125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34</xdr:row>
      <xdr:rowOff>0</xdr:rowOff>
    </xdr:from>
    <xdr:ext cx="45719" cy="239485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xmlns="" id="{00000000-0008-0000-0500-00005B000000}"/>
            </a:ext>
          </a:extLst>
        </xdr:cNvPr>
        <xdr:cNvSpPr txBox="1"/>
      </xdr:nvSpPr>
      <xdr:spPr>
        <a:xfrm rot="1373710" flipH="1">
          <a:off x="6007876" y="12049125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466726</xdr:colOff>
      <xdr:row>37</xdr:row>
      <xdr:rowOff>56402</xdr:rowOff>
    </xdr:from>
    <xdr:to>
      <xdr:col>4</xdr:col>
      <xdr:colOff>1400176</xdr:colOff>
      <xdr:row>39</xdr:row>
      <xdr:rowOff>161926</xdr:rowOff>
    </xdr:to>
    <xdr:pic>
      <xdr:nvPicPr>
        <xdr:cNvPr id="92" name="Рисунок 27">
          <a:extLst>
            <a:ext uri="{FF2B5EF4-FFF2-40B4-BE49-F238E27FC236}">
              <a16:creationId xmlns:a16="http://schemas.microsoft.com/office/drawing/2014/main" xmlns="" id="{00000000-0008-0000-05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77026" y="14010527"/>
          <a:ext cx="933450" cy="734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1002597</xdr:colOff>
      <xdr:row>36</xdr:row>
      <xdr:rowOff>268607</xdr:rowOff>
    </xdr:from>
    <xdr:ext cx="408214" cy="239485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xmlns="" id="{00000000-0008-0000-0500-00005D000000}"/>
            </a:ext>
          </a:extLst>
        </xdr:cNvPr>
        <xdr:cNvSpPr txBox="1"/>
      </xdr:nvSpPr>
      <xdr:spPr>
        <a:xfrm rot="1373710">
          <a:off x="7212897" y="1390840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1233203</xdr:colOff>
      <xdr:row>37</xdr:row>
      <xdr:rowOff>53544</xdr:rowOff>
    </xdr:from>
    <xdr:ext cx="408214" cy="239485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xmlns="" id="{00000000-0008-0000-0500-00005E000000}"/>
            </a:ext>
          </a:extLst>
        </xdr:cNvPr>
        <xdr:cNvSpPr txBox="1"/>
      </xdr:nvSpPr>
      <xdr:spPr>
        <a:xfrm rot="1373710">
          <a:off x="7443503" y="1400766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36</xdr:row>
      <xdr:rowOff>0</xdr:rowOff>
    </xdr:from>
    <xdr:ext cx="445211" cy="239485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xmlns="" id="{00000000-0008-0000-0500-00005F000000}"/>
            </a:ext>
          </a:extLst>
        </xdr:cNvPr>
        <xdr:cNvSpPr txBox="1"/>
      </xdr:nvSpPr>
      <xdr:spPr>
        <a:xfrm rot="1174971">
          <a:off x="5491462" y="1288732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38</xdr:row>
      <xdr:rowOff>244216</xdr:rowOff>
    </xdr:from>
    <xdr:ext cx="408214" cy="239485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xmlns="" id="{00000000-0008-0000-0500-000060000000}"/>
            </a:ext>
          </a:extLst>
        </xdr:cNvPr>
        <xdr:cNvSpPr txBox="1"/>
      </xdr:nvSpPr>
      <xdr:spPr>
        <a:xfrm rot="20157076">
          <a:off x="5879710" y="1376019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381000</xdr:colOff>
      <xdr:row>41</xdr:row>
      <xdr:rowOff>123825</xdr:rowOff>
    </xdr:from>
    <xdr:to>
      <xdr:col>4</xdr:col>
      <xdr:colOff>1409700</xdr:colOff>
      <xdr:row>43</xdr:row>
      <xdr:rowOff>161925</xdr:rowOff>
    </xdr:to>
    <xdr:pic>
      <xdr:nvPicPr>
        <xdr:cNvPr id="97" name="Рисунок 27">
          <a:extLst>
            <a:ext uri="{FF2B5EF4-FFF2-40B4-BE49-F238E27FC236}">
              <a16:creationId xmlns:a16="http://schemas.microsoft.com/office/drawing/2014/main" xmlns="" id="{00000000-0008-0000-05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91300" y="15335250"/>
          <a:ext cx="10287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888296</xdr:colOff>
      <xdr:row>41</xdr:row>
      <xdr:rowOff>11432</xdr:rowOff>
    </xdr:from>
    <xdr:ext cx="408214" cy="239485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xmlns="" id="{00000000-0008-0000-0500-000062000000}"/>
            </a:ext>
          </a:extLst>
        </xdr:cNvPr>
        <xdr:cNvSpPr txBox="1"/>
      </xdr:nvSpPr>
      <xdr:spPr>
        <a:xfrm rot="1373710">
          <a:off x="7098596" y="1522285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1128428</xdr:colOff>
      <xdr:row>41</xdr:row>
      <xdr:rowOff>91645</xdr:rowOff>
    </xdr:from>
    <xdr:ext cx="408214" cy="239485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xmlns="" id="{00000000-0008-0000-0500-000063000000}"/>
            </a:ext>
          </a:extLst>
        </xdr:cNvPr>
        <xdr:cNvSpPr txBox="1"/>
      </xdr:nvSpPr>
      <xdr:spPr>
        <a:xfrm rot="1373710">
          <a:off x="7338728" y="1530307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42</xdr:row>
      <xdr:rowOff>244216</xdr:rowOff>
    </xdr:from>
    <xdr:ext cx="408214" cy="239485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xmlns="" id="{00000000-0008-0000-0500-000064000000}"/>
            </a:ext>
          </a:extLst>
        </xdr:cNvPr>
        <xdr:cNvSpPr txBox="1"/>
      </xdr:nvSpPr>
      <xdr:spPr>
        <a:xfrm rot="20157076">
          <a:off x="5879710" y="1470316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514350</xdr:colOff>
      <xdr:row>45</xdr:row>
      <xdr:rowOff>57149</xdr:rowOff>
    </xdr:from>
    <xdr:to>
      <xdr:col>4</xdr:col>
      <xdr:colOff>1362075</xdr:colOff>
      <xdr:row>47</xdr:row>
      <xdr:rowOff>85724</xdr:rowOff>
    </xdr:to>
    <xdr:pic>
      <xdr:nvPicPr>
        <xdr:cNvPr id="101" name="Рисунок 27">
          <a:extLst>
            <a:ext uri="{FF2B5EF4-FFF2-40B4-BE49-F238E27FC236}">
              <a16:creationId xmlns:a16="http://schemas.microsoft.com/office/drawing/2014/main" xmlns="" id="{00000000-0008-0000-05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724650" y="15916274"/>
          <a:ext cx="847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888298</xdr:colOff>
      <xdr:row>44</xdr:row>
      <xdr:rowOff>240031</xdr:rowOff>
    </xdr:from>
    <xdr:ext cx="408214" cy="239485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xmlns="" id="{00000000-0008-0000-0500-000066000000}"/>
            </a:ext>
          </a:extLst>
        </xdr:cNvPr>
        <xdr:cNvSpPr txBox="1"/>
      </xdr:nvSpPr>
      <xdr:spPr>
        <a:xfrm rot="1373710">
          <a:off x="7098598" y="1578483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1099853</xdr:colOff>
      <xdr:row>45</xdr:row>
      <xdr:rowOff>24969</xdr:rowOff>
    </xdr:from>
    <xdr:ext cx="408214" cy="239485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xmlns="" id="{00000000-0008-0000-0500-000067000000}"/>
            </a:ext>
          </a:extLst>
        </xdr:cNvPr>
        <xdr:cNvSpPr txBox="1"/>
      </xdr:nvSpPr>
      <xdr:spPr>
        <a:xfrm rot="1373710">
          <a:off x="7310153" y="1588409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42</xdr:row>
      <xdr:rowOff>263533</xdr:rowOff>
    </xdr:from>
    <xdr:ext cx="445211" cy="239485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xmlns="" id="{00000000-0008-0000-0500-000068000000}"/>
            </a:ext>
          </a:extLst>
        </xdr:cNvPr>
        <xdr:cNvSpPr txBox="1"/>
      </xdr:nvSpPr>
      <xdr:spPr>
        <a:xfrm rot="1174971">
          <a:off x="5491462" y="14722483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38098</xdr:colOff>
      <xdr:row>60</xdr:row>
      <xdr:rowOff>60325</xdr:rowOff>
    </xdr:from>
    <xdr:to>
      <xdr:col>4</xdr:col>
      <xdr:colOff>1733549</xdr:colOff>
      <xdr:row>62</xdr:row>
      <xdr:rowOff>352425</xdr:rowOff>
    </xdr:to>
    <xdr:pic>
      <xdr:nvPicPr>
        <xdr:cNvPr id="105" name="Рисунок 104" descr="https://www.unitex.ru/image_cache/600x600_sized_wm_unitex-watermark_0.1_r1_-image_products-rm-a4-204109.jpg">
          <a:extLst>
            <a:ext uri="{FF2B5EF4-FFF2-40B4-BE49-F238E27FC236}">
              <a16:creationId xmlns:a16="http://schemas.microsoft.com/office/drawing/2014/main" xmlns="" id="{00000000-0008-0000-05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19723" y="21396325"/>
          <a:ext cx="1695451" cy="113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270698</xdr:colOff>
      <xdr:row>58</xdr:row>
      <xdr:rowOff>85725</xdr:rowOff>
    </xdr:from>
    <xdr:to>
      <xdr:col>4</xdr:col>
      <xdr:colOff>1447800</xdr:colOff>
      <xdr:row>59</xdr:row>
      <xdr:rowOff>400050</xdr:rowOff>
    </xdr:to>
    <xdr:pic>
      <xdr:nvPicPr>
        <xdr:cNvPr id="106" name="Рисунок 3">
          <a:extLst>
            <a:ext uri="{FF2B5EF4-FFF2-40B4-BE49-F238E27FC236}">
              <a16:creationId xmlns:a16="http://schemas.microsoft.com/office/drawing/2014/main" xmlns="" id="{00000000-0008-0000-05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52323" y="20316825"/>
          <a:ext cx="1177102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200868</xdr:colOff>
      <xdr:row>58</xdr:row>
      <xdr:rowOff>516721</xdr:rowOff>
    </xdr:from>
    <xdr:ext cx="445211" cy="239485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xmlns="" id="{00000000-0008-0000-0500-00006B000000}"/>
            </a:ext>
          </a:extLst>
        </xdr:cNvPr>
        <xdr:cNvSpPr txBox="1"/>
      </xdr:nvSpPr>
      <xdr:spPr>
        <a:xfrm rot="1174971">
          <a:off x="5582493" y="2074782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59</xdr:row>
      <xdr:rowOff>42476</xdr:rowOff>
    </xdr:from>
    <xdr:ext cx="445211" cy="239485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xmlns="" id="{00000000-0008-0000-0500-00006C000000}"/>
            </a:ext>
          </a:extLst>
        </xdr:cNvPr>
        <xdr:cNvSpPr txBox="1"/>
      </xdr:nvSpPr>
      <xdr:spPr>
        <a:xfrm rot="1174971">
          <a:off x="5805078" y="208260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58</xdr:row>
      <xdr:rowOff>34727</xdr:rowOff>
    </xdr:from>
    <xdr:ext cx="445211" cy="239485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xmlns="" id="{00000000-0008-0000-0500-00006D000000}"/>
            </a:ext>
          </a:extLst>
        </xdr:cNvPr>
        <xdr:cNvSpPr txBox="1"/>
      </xdr:nvSpPr>
      <xdr:spPr>
        <a:xfrm rot="1437686">
          <a:off x="6138612" y="202658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58</xdr:row>
      <xdr:rowOff>224299</xdr:rowOff>
    </xdr:from>
    <xdr:ext cx="445211" cy="239485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xmlns="" id="{00000000-0008-0000-0500-00006E000000}"/>
            </a:ext>
          </a:extLst>
        </xdr:cNvPr>
        <xdr:cNvSpPr txBox="1"/>
      </xdr:nvSpPr>
      <xdr:spPr>
        <a:xfrm rot="1437686">
          <a:off x="6606963" y="2045539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58</xdr:row>
      <xdr:rowOff>8237</xdr:rowOff>
    </xdr:from>
    <xdr:ext cx="445211" cy="25915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xmlns="" id="{00000000-0008-0000-0500-00006F000000}"/>
            </a:ext>
          </a:extLst>
        </xdr:cNvPr>
        <xdr:cNvSpPr txBox="1"/>
      </xdr:nvSpPr>
      <xdr:spPr>
        <a:xfrm rot="20101558">
          <a:off x="5639556" y="20239337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1171771</xdr:colOff>
      <xdr:row>59</xdr:row>
      <xdr:rowOff>210687</xdr:rowOff>
    </xdr:from>
    <xdr:ext cx="445211" cy="239485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xmlns="" id="{00000000-0008-0000-0500-000070000000}"/>
            </a:ext>
          </a:extLst>
        </xdr:cNvPr>
        <xdr:cNvSpPr txBox="1"/>
      </xdr:nvSpPr>
      <xdr:spPr>
        <a:xfrm rot="20101558">
          <a:off x="6553396" y="2099423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179331</xdr:colOff>
      <xdr:row>63</xdr:row>
      <xdr:rowOff>104775</xdr:rowOff>
    </xdr:from>
    <xdr:to>
      <xdr:col>4</xdr:col>
      <xdr:colOff>1649186</xdr:colOff>
      <xdr:row>65</xdr:row>
      <xdr:rowOff>219075</xdr:rowOff>
    </xdr:to>
    <xdr:pic>
      <xdr:nvPicPr>
        <xdr:cNvPr id="113" name="Рисунок 112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5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0656" b="10656"/>
        <a:stretch>
          <a:fillRect/>
        </a:stretch>
      </xdr:blipFill>
      <xdr:spPr bwMode="auto">
        <a:xfrm>
          <a:off x="5560956" y="22707600"/>
          <a:ext cx="146985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238125</xdr:colOff>
      <xdr:row>66</xdr:row>
      <xdr:rowOff>57151</xdr:rowOff>
    </xdr:from>
    <xdr:to>
      <xdr:col>4</xdr:col>
      <xdr:colOff>1617694</xdr:colOff>
      <xdr:row>68</xdr:row>
      <xdr:rowOff>76201</xdr:rowOff>
    </xdr:to>
    <xdr:pic>
      <xdr:nvPicPr>
        <xdr:cNvPr id="114" name="Рисунок 113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5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3636" b="10909"/>
        <a:stretch>
          <a:fillRect/>
        </a:stretch>
      </xdr:blipFill>
      <xdr:spPr bwMode="auto">
        <a:xfrm>
          <a:off x="5619750" y="23917276"/>
          <a:ext cx="1379569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209551</xdr:colOff>
      <xdr:row>69</xdr:row>
      <xdr:rowOff>57149</xdr:rowOff>
    </xdr:from>
    <xdr:to>
      <xdr:col>4</xdr:col>
      <xdr:colOff>1504951</xdr:colOff>
      <xdr:row>71</xdr:row>
      <xdr:rowOff>285750</xdr:rowOff>
    </xdr:to>
    <xdr:pic>
      <xdr:nvPicPr>
        <xdr:cNvPr id="115" name="Рисунок 114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5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91176" y="25174574"/>
          <a:ext cx="1295400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48</xdr:row>
      <xdr:rowOff>27909</xdr:rowOff>
    </xdr:from>
    <xdr:to>
      <xdr:col>4</xdr:col>
      <xdr:colOff>1695450</xdr:colOff>
      <xdr:row>50</xdr:row>
      <xdr:rowOff>295275</xdr:rowOff>
    </xdr:to>
    <xdr:pic>
      <xdr:nvPicPr>
        <xdr:cNvPr id="118" name="Рисунок 117" descr="https://www.unitex.ru/image_cache/600x600_sized_wm_unitex-watermark_0.1_r1_-image_products-rm-a4-204145.jpg">
          <a:extLst>
            <a:ext uri="{FF2B5EF4-FFF2-40B4-BE49-F238E27FC236}">
              <a16:creationId xmlns:a16="http://schemas.microsoft.com/office/drawing/2014/main" xmlns="" id="{00000000-0008-0000-05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7273" b="8601"/>
        <a:stretch>
          <a:fillRect/>
        </a:stretch>
      </xdr:blipFill>
      <xdr:spPr bwMode="auto">
        <a:xfrm>
          <a:off x="4048125" y="17963484"/>
          <a:ext cx="1590675" cy="1029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200025</xdr:colOff>
      <xdr:row>51</xdr:row>
      <xdr:rowOff>24539</xdr:rowOff>
    </xdr:from>
    <xdr:to>
      <xdr:col>4</xdr:col>
      <xdr:colOff>1676400</xdr:colOff>
      <xdr:row>53</xdr:row>
      <xdr:rowOff>333375</xdr:rowOff>
    </xdr:to>
    <xdr:pic>
      <xdr:nvPicPr>
        <xdr:cNvPr id="119" name="Рисунок 118" descr="https://www.unitex.ru/image_cache/600x600_sized_wm_unitex-watermark_0.1_r1_-image_products-rm-a4-204150.jpg">
          <a:extLst>
            <a:ext uri="{FF2B5EF4-FFF2-40B4-BE49-F238E27FC236}">
              <a16:creationId xmlns:a16="http://schemas.microsoft.com/office/drawing/2014/main" xmlns="" id="{00000000-0008-0000-05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0811" b="12083"/>
        <a:stretch>
          <a:fillRect/>
        </a:stretch>
      </xdr:blipFill>
      <xdr:spPr bwMode="auto">
        <a:xfrm>
          <a:off x="5581650" y="16902839"/>
          <a:ext cx="1476375" cy="1070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200868</xdr:colOff>
      <xdr:row>60</xdr:row>
      <xdr:rowOff>0</xdr:rowOff>
    </xdr:from>
    <xdr:ext cx="445211" cy="239485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xmlns="" id="{00000000-0008-0000-0500-000078000000}"/>
            </a:ext>
          </a:extLst>
        </xdr:cNvPr>
        <xdr:cNvSpPr txBox="1"/>
      </xdr:nvSpPr>
      <xdr:spPr>
        <a:xfrm rot="1174971">
          <a:off x="5582493" y="213360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60</xdr:row>
      <xdr:rowOff>0</xdr:rowOff>
    </xdr:from>
    <xdr:ext cx="445211" cy="239485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xmlns="" id="{00000000-0008-0000-0500-000079000000}"/>
            </a:ext>
          </a:extLst>
        </xdr:cNvPr>
        <xdr:cNvSpPr txBox="1"/>
      </xdr:nvSpPr>
      <xdr:spPr>
        <a:xfrm rot="1174971">
          <a:off x="5805078" y="213360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60</xdr:row>
      <xdr:rowOff>0</xdr:rowOff>
    </xdr:from>
    <xdr:ext cx="445211" cy="239485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xmlns="" id="{00000000-0008-0000-0500-00007A000000}"/>
            </a:ext>
          </a:extLst>
        </xdr:cNvPr>
        <xdr:cNvSpPr txBox="1"/>
      </xdr:nvSpPr>
      <xdr:spPr>
        <a:xfrm rot="1437686">
          <a:off x="6138612" y="213360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60</xdr:row>
      <xdr:rowOff>0</xdr:rowOff>
    </xdr:from>
    <xdr:ext cx="445211" cy="239485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xmlns="" id="{00000000-0008-0000-0500-00007B000000}"/>
            </a:ext>
          </a:extLst>
        </xdr:cNvPr>
        <xdr:cNvSpPr txBox="1"/>
      </xdr:nvSpPr>
      <xdr:spPr>
        <a:xfrm rot="1437686">
          <a:off x="6606963" y="213360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60</xdr:row>
      <xdr:rowOff>0</xdr:rowOff>
    </xdr:from>
    <xdr:ext cx="445211" cy="25915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xmlns="" id="{00000000-0008-0000-0500-00007C000000}"/>
            </a:ext>
          </a:extLst>
        </xdr:cNvPr>
        <xdr:cNvSpPr txBox="1"/>
      </xdr:nvSpPr>
      <xdr:spPr>
        <a:xfrm rot="20101558">
          <a:off x="5639556" y="21336000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1333696</xdr:colOff>
      <xdr:row>60</xdr:row>
      <xdr:rowOff>0</xdr:rowOff>
    </xdr:from>
    <xdr:ext cx="445211" cy="239485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xmlns="" id="{00000000-0008-0000-0500-00007D000000}"/>
            </a:ext>
          </a:extLst>
        </xdr:cNvPr>
        <xdr:cNvSpPr txBox="1"/>
      </xdr:nvSpPr>
      <xdr:spPr>
        <a:xfrm rot="20101558">
          <a:off x="6715321" y="213360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323849</xdr:colOff>
      <xdr:row>54</xdr:row>
      <xdr:rowOff>152400</xdr:rowOff>
    </xdr:from>
    <xdr:to>
      <xdr:col>4</xdr:col>
      <xdr:colOff>1631518</xdr:colOff>
      <xdr:row>55</xdr:row>
      <xdr:rowOff>457200</xdr:rowOff>
    </xdr:to>
    <xdr:pic>
      <xdr:nvPicPr>
        <xdr:cNvPr id="126" name="Рисунок 3">
          <a:extLst>
            <a:ext uri="{FF2B5EF4-FFF2-40B4-BE49-F238E27FC236}">
              <a16:creationId xmlns:a16="http://schemas.microsoft.com/office/drawing/2014/main" xmlns="" id="{00000000-0008-0000-05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5474" y="18173700"/>
          <a:ext cx="130766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200868</xdr:colOff>
      <xdr:row>54</xdr:row>
      <xdr:rowOff>516721</xdr:rowOff>
    </xdr:from>
    <xdr:ext cx="445211" cy="239485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xmlns="" id="{00000000-0008-0000-0500-00007F000000}"/>
            </a:ext>
          </a:extLst>
        </xdr:cNvPr>
        <xdr:cNvSpPr txBox="1"/>
      </xdr:nvSpPr>
      <xdr:spPr>
        <a:xfrm rot="1174971">
          <a:off x="5582493" y="1853802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55</xdr:row>
      <xdr:rowOff>42476</xdr:rowOff>
    </xdr:from>
    <xdr:ext cx="445211" cy="239485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xmlns="" id="{00000000-0008-0000-0500-000080000000}"/>
            </a:ext>
          </a:extLst>
        </xdr:cNvPr>
        <xdr:cNvSpPr txBox="1"/>
      </xdr:nvSpPr>
      <xdr:spPr>
        <a:xfrm rot="1174971">
          <a:off x="5805078" y="186162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54</xdr:row>
      <xdr:rowOff>34727</xdr:rowOff>
    </xdr:from>
    <xdr:ext cx="445211" cy="239485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00000000-0008-0000-0500-000081000000}"/>
            </a:ext>
          </a:extLst>
        </xdr:cNvPr>
        <xdr:cNvSpPr txBox="1"/>
      </xdr:nvSpPr>
      <xdr:spPr>
        <a:xfrm rot="1437686">
          <a:off x="6138612" y="180560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54</xdr:row>
      <xdr:rowOff>224299</xdr:rowOff>
    </xdr:from>
    <xdr:ext cx="445211" cy="239485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xmlns="" id="{00000000-0008-0000-0500-000082000000}"/>
            </a:ext>
          </a:extLst>
        </xdr:cNvPr>
        <xdr:cNvSpPr txBox="1"/>
      </xdr:nvSpPr>
      <xdr:spPr>
        <a:xfrm rot="1437686">
          <a:off x="6606963" y="1824559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54</xdr:row>
      <xdr:rowOff>8237</xdr:rowOff>
    </xdr:from>
    <xdr:ext cx="445211" cy="25915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xmlns="" id="{00000000-0008-0000-0500-000083000000}"/>
            </a:ext>
          </a:extLst>
        </xdr:cNvPr>
        <xdr:cNvSpPr txBox="1"/>
      </xdr:nvSpPr>
      <xdr:spPr>
        <a:xfrm rot="20101558">
          <a:off x="5639556" y="18029537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1333696</xdr:colOff>
      <xdr:row>54</xdr:row>
      <xdr:rowOff>525012</xdr:rowOff>
    </xdr:from>
    <xdr:ext cx="445211" cy="239485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xmlns="" id="{00000000-0008-0000-0500-000084000000}"/>
            </a:ext>
          </a:extLst>
        </xdr:cNvPr>
        <xdr:cNvSpPr txBox="1"/>
      </xdr:nvSpPr>
      <xdr:spPr>
        <a:xfrm rot="20101558">
          <a:off x="6715321" y="1854631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201586</xdr:colOff>
      <xdr:row>56</xdr:row>
      <xdr:rowOff>123825</xdr:rowOff>
    </xdr:from>
    <xdr:to>
      <xdr:col>4</xdr:col>
      <xdr:colOff>1571625</xdr:colOff>
      <xdr:row>57</xdr:row>
      <xdr:rowOff>352425</xdr:rowOff>
    </xdr:to>
    <xdr:pic>
      <xdr:nvPicPr>
        <xdr:cNvPr id="133" name="Рисунок 3">
          <a:extLst>
            <a:ext uri="{FF2B5EF4-FFF2-40B4-BE49-F238E27FC236}">
              <a16:creationId xmlns:a16="http://schemas.microsoft.com/office/drawing/2014/main" xmlns="" id="{00000000-0008-0000-05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83211" y="19250025"/>
          <a:ext cx="1370039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200868</xdr:colOff>
      <xdr:row>56</xdr:row>
      <xdr:rowOff>516721</xdr:rowOff>
    </xdr:from>
    <xdr:ext cx="445211" cy="239485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xmlns="" id="{00000000-0008-0000-0500-000086000000}"/>
            </a:ext>
          </a:extLst>
        </xdr:cNvPr>
        <xdr:cNvSpPr txBox="1"/>
      </xdr:nvSpPr>
      <xdr:spPr>
        <a:xfrm rot="1174971">
          <a:off x="5582493" y="1964292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394878</xdr:colOff>
      <xdr:row>57</xdr:row>
      <xdr:rowOff>42476</xdr:rowOff>
    </xdr:from>
    <xdr:ext cx="445211" cy="239485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xmlns="" id="{00000000-0008-0000-0500-000087000000}"/>
            </a:ext>
          </a:extLst>
        </xdr:cNvPr>
        <xdr:cNvSpPr txBox="1"/>
      </xdr:nvSpPr>
      <xdr:spPr>
        <a:xfrm rot="1174971">
          <a:off x="5776503" y="197211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56</xdr:row>
      <xdr:rowOff>34727</xdr:rowOff>
    </xdr:from>
    <xdr:ext cx="445211" cy="239485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00000000-0008-0000-0500-000088000000}"/>
            </a:ext>
          </a:extLst>
        </xdr:cNvPr>
        <xdr:cNvSpPr txBox="1"/>
      </xdr:nvSpPr>
      <xdr:spPr>
        <a:xfrm rot="1437686">
          <a:off x="6138612" y="191609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56</xdr:row>
      <xdr:rowOff>224299</xdr:rowOff>
    </xdr:from>
    <xdr:ext cx="445211" cy="239485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xmlns="" id="{00000000-0008-0000-0500-000089000000}"/>
            </a:ext>
          </a:extLst>
        </xdr:cNvPr>
        <xdr:cNvSpPr txBox="1"/>
      </xdr:nvSpPr>
      <xdr:spPr>
        <a:xfrm rot="1437686">
          <a:off x="6606963" y="1935049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219831</xdr:colOff>
      <xdr:row>55</xdr:row>
      <xdr:rowOff>541637</xdr:rowOff>
    </xdr:from>
    <xdr:ext cx="445211" cy="25915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xmlns="" id="{00000000-0008-0000-0500-00008A000000}"/>
            </a:ext>
          </a:extLst>
        </xdr:cNvPr>
        <xdr:cNvSpPr txBox="1"/>
      </xdr:nvSpPr>
      <xdr:spPr>
        <a:xfrm rot="20101558">
          <a:off x="5601456" y="19115387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1276547</xdr:colOff>
      <xdr:row>57</xdr:row>
      <xdr:rowOff>48762</xdr:rowOff>
    </xdr:from>
    <xdr:ext cx="445211" cy="239485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xmlns="" id="{00000000-0008-0000-0500-00008B000000}"/>
            </a:ext>
          </a:extLst>
        </xdr:cNvPr>
        <xdr:cNvSpPr txBox="1"/>
      </xdr:nvSpPr>
      <xdr:spPr>
        <a:xfrm rot="20101558">
          <a:off x="6658172" y="1972741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628649</xdr:colOff>
      <xdr:row>79</xdr:row>
      <xdr:rowOff>419101</xdr:rowOff>
    </xdr:from>
    <xdr:to>
      <xdr:col>4</xdr:col>
      <xdr:colOff>1349951</xdr:colOff>
      <xdr:row>80</xdr:row>
      <xdr:rowOff>305351</xdr:rowOff>
    </xdr:to>
    <xdr:pic>
      <xdr:nvPicPr>
        <xdr:cNvPr id="140" name="Рисунок 1887">
          <a:extLst>
            <a:ext uri="{FF2B5EF4-FFF2-40B4-BE49-F238E27FC236}">
              <a16:creationId xmlns:a16="http://schemas.microsoft.com/office/drawing/2014/main" xmlns="" id="{00000000-0008-0000-05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571999" y="32346901"/>
          <a:ext cx="721302" cy="45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323851</xdr:colOff>
      <xdr:row>0</xdr:row>
      <xdr:rowOff>161925</xdr:rowOff>
    </xdr:from>
    <xdr:to>
      <xdr:col>4</xdr:col>
      <xdr:colOff>504826</xdr:colOff>
      <xdr:row>0</xdr:row>
      <xdr:rowOff>1314450</xdr:rowOff>
    </xdr:to>
    <xdr:pic>
      <xdr:nvPicPr>
        <xdr:cNvPr id="151" name="Picture 14">
          <a:extLst>
            <a:ext uri="{FF2B5EF4-FFF2-40B4-BE49-F238E27FC236}">
              <a16:creationId xmlns:a16="http://schemas.microsoft.com/office/drawing/2014/main" xmlns="" id="{00000000-0008-0000-05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67176" y="161925"/>
          <a:ext cx="146685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1218714</xdr:colOff>
      <xdr:row>48</xdr:row>
      <xdr:rowOff>116155</xdr:rowOff>
    </xdr:from>
    <xdr:ext cx="534222" cy="239485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xmlns="" id="{00000000-0008-0000-0500-000098000000}"/>
            </a:ext>
          </a:extLst>
        </xdr:cNvPr>
        <xdr:cNvSpPr txBox="1"/>
      </xdr:nvSpPr>
      <xdr:spPr>
        <a:xfrm rot="1373710">
          <a:off x="6600339" y="15851455"/>
          <a:ext cx="53422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1836</a:t>
          </a:r>
        </a:p>
      </xdr:txBody>
    </xdr:sp>
    <xdr:clientData/>
  </xdr:oneCellAnchor>
  <xdr:oneCellAnchor>
    <xdr:from>
      <xdr:col>4</xdr:col>
      <xdr:colOff>287032</xdr:colOff>
      <xdr:row>49</xdr:row>
      <xdr:rowOff>336028</xdr:rowOff>
    </xdr:from>
    <xdr:ext cx="489370" cy="239485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xmlns="" id="{00000000-0008-0000-0500-000099000000}"/>
            </a:ext>
          </a:extLst>
        </xdr:cNvPr>
        <xdr:cNvSpPr txBox="1"/>
      </xdr:nvSpPr>
      <xdr:spPr>
        <a:xfrm rot="1373710">
          <a:off x="5668657" y="16452328"/>
          <a:ext cx="489370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</a:p>
      </xdr:txBody>
    </xdr:sp>
    <xdr:clientData/>
  </xdr:oneCellAnchor>
  <xdr:oneCellAnchor>
    <xdr:from>
      <xdr:col>4</xdr:col>
      <xdr:colOff>1256814</xdr:colOff>
      <xdr:row>51</xdr:row>
      <xdr:rowOff>116154</xdr:rowOff>
    </xdr:from>
    <xdr:ext cx="534222" cy="239485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xmlns="" id="{00000000-0008-0000-0500-00009A000000}"/>
            </a:ext>
          </a:extLst>
        </xdr:cNvPr>
        <xdr:cNvSpPr txBox="1"/>
      </xdr:nvSpPr>
      <xdr:spPr>
        <a:xfrm rot="1853859">
          <a:off x="6638439" y="16994454"/>
          <a:ext cx="53422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1836</a:t>
          </a:r>
        </a:p>
      </xdr:txBody>
    </xdr:sp>
    <xdr:clientData/>
  </xdr:oneCellAnchor>
  <xdr:oneCellAnchor>
    <xdr:from>
      <xdr:col>4</xdr:col>
      <xdr:colOff>325132</xdr:colOff>
      <xdr:row>52</xdr:row>
      <xdr:rowOff>364602</xdr:rowOff>
    </xdr:from>
    <xdr:ext cx="489370" cy="239485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xmlns="" id="{00000000-0008-0000-0500-00009B000000}"/>
            </a:ext>
          </a:extLst>
        </xdr:cNvPr>
        <xdr:cNvSpPr txBox="1"/>
      </xdr:nvSpPr>
      <xdr:spPr>
        <a:xfrm rot="1373710">
          <a:off x="5706757" y="17623902"/>
          <a:ext cx="489370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1436</a:t>
          </a:r>
        </a:p>
      </xdr:txBody>
    </xdr:sp>
    <xdr:clientData/>
  </xdr:oneCellAnchor>
  <xdr:oneCellAnchor>
    <xdr:from>
      <xdr:col>4</xdr:col>
      <xdr:colOff>42453</xdr:colOff>
      <xdr:row>62</xdr:row>
      <xdr:rowOff>61527</xdr:rowOff>
    </xdr:from>
    <xdr:ext cx="445211" cy="239485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xmlns="" id="{00000000-0008-0000-0500-00009C000000}"/>
            </a:ext>
          </a:extLst>
        </xdr:cNvPr>
        <xdr:cNvSpPr txBox="1"/>
      </xdr:nvSpPr>
      <xdr:spPr>
        <a:xfrm rot="1174971">
          <a:off x="5424078" y="222357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714571</xdr:colOff>
      <xdr:row>61</xdr:row>
      <xdr:rowOff>324987</xdr:rowOff>
    </xdr:from>
    <xdr:ext cx="445211" cy="239485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xmlns="" id="{00000000-0008-0000-0500-00009D000000}"/>
            </a:ext>
          </a:extLst>
        </xdr:cNvPr>
        <xdr:cNvSpPr txBox="1"/>
      </xdr:nvSpPr>
      <xdr:spPr>
        <a:xfrm rot="20101558">
          <a:off x="4657921" y="2428036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861602</xdr:colOff>
      <xdr:row>60</xdr:row>
      <xdr:rowOff>356802</xdr:rowOff>
    </xdr:from>
    <xdr:ext cx="445211" cy="239485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xmlns="" id="{00000000-0008-0000-0500-00009E000000}"/>
            </a:ext>
          </a:extLst>
        </xdr:cNvPr>
        <xdr:cNvSpPr txBox="1"/>
      </xdr:nvSpPr>
      <xdr:spPr>
        <a:xfrm rot="1174971">
          <a:off x="6243227" y="216928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99601</xdr:colOff>
      <xdr:row>65</xdr:row>
      <xdr:rowOff>71052</xdr:rowOff>
    </xdr:from>
    <xdr:ext cx="445211" cy="239485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xmlns="" id="{00000000-0008-0000-0500-00009F000000}"/>
            </a:ext>
          </a:extLst>
        </xdr:cNvPr>
        <xdr:cNvSpPr txBox="1"/>
      </xdr:nvSpPr>
      <xdr:spPr>
        <a:xfrm rot="1174971">
          <a:off x="5481226" y="235120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820689</xdr:colOff>
      <xdr:row>64</xdr:row>
      <xdr:rowOff>268987</xdr:rowOff>
    </xdr:from>
    <xdr:ext cx="620252" cy="239485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xmlns="" id="{00000000-0008-0000-0500-0000A0000000}"/>
            </a:ext>
          </a:extLst>
        </xdr:cNvPr>
        <xdr:cNvSpPr txBox="1"/>
      </xdr:nvSpPr>
      <xdr:spPr>
        <a:xfrm rot="20101558">
          <a:off x="6202314" y="232909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475</a:t>
          </a:r>
        </a:p>
      </xdr:txBody>
    </xdr:sp>
    <xdr:clientData/>
  </xdr:oneCellAnchor>
  <xdr:oneCellAnchor>
    <xdr:from>
      <xdr:col>4</xdr:col>
      <xdr:colOff>871127</xdr:colOff>
      <xdr:row>63</xdr:row>
      <xdr:rowOff>299652</xdr:rowOff>
    </xdr:from>
    <xdr:ext cx="445211" cy="239485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00000000-0008-0000-0500-0000A1000000}"/>
            </a:ext>
          </a:extLst>
        </xdr:cNvPr>
        <xdr:cNvSpPr txBox="1"/>
      </xdr:nvSpPr>
      <xdr:spPr>
        <a:xfrm rot="1621973">
          <a:off x="6252752" y="229024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76199</xdr:colOff>
      <xdr:row>86</xdr:row>
      <xdr:rowOff>123825</xdr:rowOff>
    </xdr:from>
    <xdr:ext cx="445211" cy="239485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xmlns="" id="{00000000-0008-0000-0500-0000A2000000}"/>
            </a:ext>
          </a:extLst>
        </xdr:cNvPr>
        <xdr:cNvSpPr txBox="1"/>
      </xdr:nvSpPr>
      <xdr:spPr>
        <a:xfrm rot="19524056">
          <a:off x="5457824" y="338709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104775</xdr:colOff>
      <xdr:row>91</xdr:row>
      <xdr:rowOff>190500</xdr:rowOff>
    </xdr:from>
    <xdr:ext cx="445211" cy="239485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00000000-0008-0000-0500-0000A3000000}"/>
            </a:ext>
          </a:extLst>
        </xdr:cNvPr>
        <xdr:cNvSpPr txBox="1"/>
      </xdr:nvSpPr>
      <xdr:spPr>
        <a:xfrm rot="19524056">
          <a:off x="5486400" y="3531870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133348</xdr:colOff>
      <xdr:row>96</xdr:row>
      <xdr:rowOff>200026</xdr:rowOff>
    </xdr:from>
    <xdr:ext cx="445211" cy="239485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00000000-0008-0000-0500-0000A4000000}"/>
            </a:ext>
          </a:extLst>
        </xdr:cNvPr>
        <xdr:cNvSpPr txBox="1"/>
      </xdr:nvSpPr>
      <xdr:spPr>
        <a:xfrm rot="19524056">
          <a:off x="5514973" y="3689985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380121</xdr:colOff>
      <xdr:row>27</xdr:row>
      <xdr:rowOff>209550</xdr:rowOff>
    </xdr:from>
    <xdr:to>
      <xdr:col>4</xdr:col>
      <xdr:colOff>1257300</xdr:colOff>
      <xdr:row>29</xdr:row>
      <xdr:rowOff>104775</xdr:rowOff>
    </xdr:to>
    <xdr:pic>
      <xdr:nvPicPr>
        <xdr:cNvPr id="165" name="Picture 9393">
          <a:extLst>
            <a:ext uri="{FF2B5EF4-FFF2-40B4-BE49-F238E27FC236}">
              <a16:creationId xmlns:a16="http://schemas.microsoft.com/office/drawing/2014/main" xmlns="" id="{00000000-0008-0000-05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lum bright="-5000"/>
        </a:blip>
        <a:srcRect/>
        <a:stretch>
          <a:fillRect/>
        </a:stretch>
      </xdr:blipFill>
      <xdr:spPr bwMode="auto">
        <a:xfrm>
          <a:off x="5761746" y="9286875"/>
          <a:ext cx="877179" cy="69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299860</xdr:colOff>
      <xdr:row>27</xdr:row>
      <xdr:rowOff>40687</xdr:rowOff>
    </xdr:from>
    <xdr:ext cx="239485" cy="408214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500-0000A6000000}"/>
            </a:ext>
          </a:extLst>
        </xdr:cNvPr>
        <xdr:cNvSpPr txBox="1"/>
      </xdr:nvSpPr>
      <xdr:spPr>
        <a:xfrm rot="18341334">
          <a:off x="5597121" y="920237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1213564</xdr:colOff>
      <xdr:row>27</xdr:row>
      <xdr:rowOff>289538</xdr:rowOff>
    </xdr:from>
    <xdr:ext cx="408214" cy="239485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00000000-0008-0000-0500-0000A7000000}"/>
            </a:ext>
          </a:extLst>
        </xdr:cNvPr>
        <xdr:cNvSpPr txBox="1"/>
      </xdr:nvSpPr>
      <xdr:spPr>
        <a:xfrm rot="19070971">
          <a:off x="6595189" y="93382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175801</xdr:colOff>
      <xdr:row>67</xdr:row>
      <xdr:rowOff>385377</xdr:rowOff>
    </xdr:from>
    <xdr:ext cx="445211" cy="239485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500-0000A8000000}"/>
            </a:ext>
          </a:extLst>
        </xdr:cNvPr>
        <xdr:cNvSpPr txBox="1"/>
      </xdr:nvSpPr>
      <xdr:spPr>
        <a:xfrm rot="1174971">
          <a:off x="5557426" y="246646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820689</xdr:colOff>
      <xdr:row>67</xdr:row>
      <xdr:rowOff>116587</xdr:rowOff>
    </xdr:from>
    <xdr:ext cx="620252" cy="239485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xmlns="" id="{00000000-0008-0000-0500-0000A9000000}"/>
            </a:ext>
          </a:extLst>
        </xdr:cNvPr>
        <xdr:cNvSpPr txBox="1"/>
      </xdr:nvSpPr>
      <xdr:spPr>
        <a:xfrm rot="20101558">
          <a:off x="6202314" y="243958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475</a:t>
          </a:r>
        </a:p>
      </xdr:txBody>
    </xdr:sp>
    <xdr:clientData/>
  </xdr:oneCellAnchor>
  <xdr:oneCellAnchor>
    <xdr:from>
      <xdr:col>4</xdr:col>
      <xdr:colOff>823503</xdr:colOff>
      <xdr:row>66</xdr:row>
      <xdr:rowOff>232976</xdr:rowOff>
    </xdr:from>
    <xdr:ext cx="445211" cy="239485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xmlns="" id="{00000000-0008-0000-0500-0000AA000000}"/>
            </a:ext>
          </a:extLst>
        </xdr:cNvPr>
        <xdr:cNvSpPr txBox="1"/>
      </xdr:nvSpPr>
      <xdr:spPr>
        <a:xfrm rot="1621973">
          <a:off x="6205128" y="2409310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156751</xdr:colOff>
      <xdr:row>70</xdr:row>
      <xdr:rowOff>413952</xdr:rowOff>
    </xdr:from>
    <xdr:ext cx="445211" cy="239485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500-0000AB000000}"/>
            </a:ext>
          </a:extLst>
        </xdr:cNvPr>
        <xdr:cNvSpPr txBox="1"/>
      </xdr:nvSpPr>
      <xdr:spPr>
        <a:xfrm rot="1174971">
          <a:off x="5538376" y="259504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728254</xdr:colOff>
      <xdr:row>69</xdr:row>
      <xdr:rowOff>347276</xdr:rowOff>
    </xdr:from>
    <xdr:ext cx="445211" cy="239485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00000000-0008-0000-0500-0000AC000000}"/>
            </a:ext>
          </a:extLst>
        </xdr:cNvPr>
        <xdr:cNvSpPr txBox="1"/>
      </xdr:nvSpPr>
      <xdr:spPr>
        <a:xfrm rot="1621973">
          <a:off x="6109879" y="2546470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696864</xdr:colOff>
      <xdr:row>70</xdr:row>
      <xdr:rowOff>230887</xdr:rowOff>
    </xdr:from>
    <xdr:ext cx="620252" cy="239485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500-0000AD000000}"/>
            </a:ext>
          </a:extLst>
        </xdr:cNvPr>
        <xdr:cNvSpPr txBox="1"/>
      </xdr:nvSpPr>
      <xdr:spPr>
        <a:xfrm rot="20101558">
          <a:off x="6078489" y="257674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194851</xdr:colOff>
      <xdr:row>74</xdr:row>
      <xdr:rowOff>23427</xdr:rowOff>
    </xdr:from>
    <xdr:ext cx="445211" cy="239485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500-0000AE000000}"/>
            </a:ext>
          </a:extLst>
        </xdr:cNvPr>
        <xdr:cNvSpPr txBox="1"/>
      </xdr:nvSpPr>
      <xdr:spPr>
        <a:xfrm rot="1174971">
          <a:off x="5576476" y="272363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804454</xdr:colOff>
      <xdr:row>72</xdr:row>
      <xdr:rowOff>328227</xdr:rowOff>
    </xdr:from>
    <xdr:ext cx="445211" cy="239485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500-0000AF000000}"/>
            </a:ext>
          </a:extLst>
        </xdr:cNvPr>
        <xdr:cNvSpPr txBox="1"/>
      </xdr:nvSpPr>
      <xdr:spPr>
        <a:xfrm rot="1621973">
          <a:off x="6186079" y="267029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734964</xdr:colOff>
      <xdr:row>73</xdr:row>
      <xdr:rowOff>259462</xdr:rowOff>
    </xdr:from>
    <xdr:ext cx="620252" cy="239485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500-0000B0000000}"/>
            </a:ext>
          </a:extLst>
        </xdr:cNvPr>
        <xdr:cNvSpPr txBox="1"/>
      </xdr:nvSpPr>
      <xdr:spPr>
        <a:xfrm rot="20101558">
          <a:off x="6116589" y="2705328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261524</xdr:colOff>
      <xdr:row>76</xdr:row>
      <xdr:rowOff>385377</xdr:rowOff>
    </xdr:from>
    <xdr:ext cx="445211" cy="239485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500-0000B1000000}"/>
            </a:ext>
          </a:extLst>
        </xdr:cNvPr>
        <xdr:cNvSpPr txBox="1"/>
      </xdr:nvSpPr>
      <xdr:spPr>
        <a:xfrm rot="1174971">
          <a:off x="5643149" y="284365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871127</xdr:colOff>
      <xdr:row>75</xdr:row>
      <xdr:rowOff>271077</xdr:rowOff>
    </xdr:from>
    <xdr:ext cx="445211" cy="239485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500-0000B2000000}"/>
            </a:ext>
          </a:extLst>
        </xdr:cNvPr>
        <xdr:cNvSpPr txBox="1"/>
      </xdr:nvSpPr>
      <xdr:spPr>
        <a:xfrm rot="1621973">
          <a:off x="6252752" y="279031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801637</xdr:colOff>
      <xdr:row>76</xdr:row>
      <xdr:rowOff>202312</xdr:rowOff>
    </xdr:from>
    <xdr:ext cx="620252" cy="239485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500-0000B3000000}"/>
            </a:ext>
          </a:extLst>
        </xdr:cNvPr>
        <xdr:cNvSpPr txBox="1"/>
      </xdr:nvSpPr>
      <xdr:spPr>
        <a:xfrm rot="20101558">
          <a:off x="6183262" y="282534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190500</xdr:colOff>
      <xdr:row>81</xdr:row>
      <xdr:rowOff>33336</xdr:rowOff>
    </xdr:from>
    <xdr:ext cx="445211" cy="239485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00000000-0008-0000-0500-0000B4000000}"/>
            </a:ext>
          </a:extLst>
        </xdr:cNvPr>
        <xdr:cNvSpPr txBox="1"/>
      </xdr:nvSpPr>
      <xdr:spPr>
        <a:xfrm rot="19825504">
          <a:off x="5572125" y="3233261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78225</xdr:colOff>
      <xdr:row>101</xdr:row>
      <xdr:rowOff>115614</xdr:rowOff>
    </xdr:from>
    <xdr:ext cx="445211" cy="246576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500-0000B5000000}"/>
            </a:ext>
          </a:extLst>
        </xdr:cNvPr>
        <xdr:cNvSpPr txBox="1"/>
      </xdr:nvSpPr>
      <xdr:spPr>
        <a:xfrm rot="19524056">
          <a:off x="5459850" y="38387064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0</xdr:colOff>
      <xdr:row>106</xdr:row>
      <xdr:rowOff>142875</xdr:rowOff>
    </xdr:from>
    <xdr:ext cx="445211" cy="246576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500-0000B6000000}"/>
            </a:ext>
          </a:extLst>
        </xdr:cNvPr>
        <xdr:cNvSpPr txBox="1"/>
      </xdr:nvSpPr>
      <xdr:spPr>
        <a:xfrm rot="19524056">
          <a:off x="5381625" y="39985950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1381125</xdr:colOff>
      <xdr:row>118</xdr:row>
      <xdr:rowOff>95250</xdr:rowOff>
    </xdr:from>
    <xdr:ext cx="445211" cy="246576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500-0000B7000000}"/>
            </a:ext>
          </a:extLst>
        </xdr:cNvPr>
        <xdr:cNvSpPr txBox="1"/>
      </xdr:nvSpPr>
      <xdr:spPr>
        <a:xfrm rot="1523684">
          <a:off x="5324475" y="44596050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1409699</xdr:colOff>
      <xdr:row>121</xdr:row>
      <xdr:rowOff>123826</xdr:rowOff>
    </xdr:from>
    <xdr:ext cx="445211" cy="246576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500-0000B8000000}"/>
            </a:ext>
          </a:extLst>
        </xdr:cNvPr>
        <xdr:cNvSpPr txBox="1"/>
      </xdr:nvSpPr>
      <xdr:spPr>
        <a:xfrm rot="1523684">
          <a:off x="6791324" y="44900851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1247775</xdr:colOff>
      <xdr:row>124</xdr:row>
      <xdr:rowOff>142876</xdr:rowOff>
    </xdr:from>
    <xdr:ext cx="445211" cy="246576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500-0000B9000000}"/>
            </a:ext>
          </a:extLst>
        </xdr:cNvPr>
        <xdr:cNvSpPr txBox="1"/>
      </xdr:nvSpPr>
      <xdr:spPr>
        <a:xfrm rot="1523684">
          <a:off x="6629400" y="46177201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1257300</xdr:colOff>
      <xdr:row>127</xdr:row>
      <xdr:rowOff>138112</xdr:rowOff>
    </xdr:from>
    <xdr:ext cx="445211" cy="246576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500-0000BA000000}"/>
            </a:ext>
          </a:extLst>
        </xdr:cNvPr>
        <xdr:cNvSpPr txBox="1"/>
      </xdr:nvSpPr>
      <xdr:spPr>
        <a:xfrm rot="1523684">
          <a:off x="4486275" y="47477362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1304925</xdr:colOff>
      <xdr:row>130</xdr:row>
      <xdr:rowOff>190500</xdr:rowOff>
    </xdr:from>
    <xdr:ext cx="445211" cy="246576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500-0000BB000000}"/>
            </a:ext>
          </a:extLst>
        </xdr:cNvPr>
        <xdr:cNvSpPr txBox="1"/>
      </xdr:nvSpPr>
      <xdr:spPr>
        <a:xfrm rot="1523684">
          <a:off x="6686550" y="48739425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1343025</xdr:colOff>
      <xdr:row>133</xdr:row>
      <xdr:rowOff>38101</xdr:rowOff>
    </xdr:from>
    <xdr:ext cx="445211" cy="246576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500-0000BC000000}"/>
            </a:ext>
          </a:extLst>
        </xdr:cNvPr>
        <xdr:cNvSpPr txBox="1"/>
      </xdr:nvSpPr>
      <xdr:spPr>
        <a:xfrm rot="1523684">
          <a:off x="4572000" y="49663351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1125676</xdr:colOff>
      <xdr:row>136</xdr:row>
      <xdr:rowOff>120327</xdr:rowOff>
    </xdr:from>
    <xdr:ext cx="606593" cy="246576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500-0000BD000000}"/>
            </a:ext>
          </a:extLst>
        </xdr:cNvPr>
        <xdr:cNvSpPr txBox="1"/>
      </xdr:nvSpPr>
      <xdr:spPr>
        <a:xfrm rot="1158213">
          <a:off x="4354651" y="50802852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600  600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1144724</xdr:colOff>
      <xdr:row>139</xdr:row>
      <xdr:rowOff>91751</xdr:rowOff>
    </xdr:from>
    <xdr:ext cx="606593" cy="246576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500-0000BE000000}"/>
            </a:ext>
          </a:extLst>
        </xdr:cNvPr>
        <xdr:cNvSpPr txBox="1"/>
      </xdr:nvSpPr>
      <xdr:spPr>
        <a:xfrm rot="1190144">
          <a:off x="4373699" y="51831551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1216161</xdr:colOff>
      <xdr:row>142</xdr:row>
      <xdr:rowOff>77463</xdr:rowOff>
    </xdr:from>
    <xdr:ext cx="606593" cy="246576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500-0000BF000000}"/>
            </a:ext>
          </a:extLst>
        </xdr:cNvPr>
        <xdr:cNvSpPr txBox="1"/>
      </xdr:nvSpPr>
      <xdr:spPr>
        <a:xfrm rot="1190144">
          <a:off x="4445136" y="52874538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800  800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952499</xdr:colOff>
      <xdr:row>156</xdr:row>
      <xdr:rowOff>4764</xdr:rowOff>
    </xdr:from>
    <xdr:ext cx="445211" cy="246576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500-0000C0000000}"/>
            </a:ext>
          </a:extLst>
        </xdr:cNvPr>
        <xdr:cNvSpPr txBox="1"/>
      </xdr:nvSpPr>
      <xdr:spPr>
        <a:xfrm rot="1628473">
          <a:off x="4181474" y="55554564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1152524</xdr:colOff>
      <xdr:row>160</xdr:row>
      <xdr:rowOff>166689</xdr:rowOff>
    </xdr:from>
    <xdr:ext cx="445211" cy="246576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500-0000C1000000}"/>
            </a:ext>
          </a:extLst>
        </xdr:cNvPr>
        <xdr:cNvSpPr txBox="1"/>
      </xdr:nvSpPr>
      <xdr:spPr>
        <a:xfrm rot="1628473">
          <a:off x="4381499" y="56364189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1285874</xdr:colOff>
      <xdr:row>165</xdr:row>
      <xdr:rowOff>61914</xdr:rowOff>
    </xdr:from>
    <xdr:ext cx="445211" cy="246576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0000000-0008-0000-0500-0000C2000000}"/>
            </a:ext>
          </a:extLst>
        </xdr:cNvPr>
        <xdr:cNvSpPr txBox="1"/>
      </xdr:nvSpPr>
      <xdr:spPr>
        <a:xfrm rot="1628473">
          <a:off x="4514849" y="57688164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209551</xdr:colOff>
      <xdr:row>72</xdr:row>
      <xdr:rowOff>57149</xdr:rowOff>
    </xdr:from>
    <xdr:to>
      <xdr:col>4</xdr:col>
      <xdr:colOff>1504951</xdr:colOff>
      <xdr:row>74</xdr:row>
      <xdr:rowOff>285750</xdr:rowOff>
    </xdr:to>
    <xdr:pic>
      <xdr:nvPicPr>
        <xdr:cNvPr id="196" name="Рисунок 195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5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91176" y="25145999"/>
          <a:ext cx="1295400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156751</xdr:colOff>
      <xdr:row>73</xdr:row>
      <xdr:rowOff>413952</xdr:rowOff>
    </xdr:from>
    <xdr:ext cx="445211" cy="239485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00000000-0008-0000-0500-0000C5000000}"/>
            </a:ext>
          </a:extLst>
        </xdr:cNvPr>
        <xdr:cNvSpPr txBox="1"/>
      </xdr:nvSpPr>
      <xdr:spPr>
        <a:xfrm rot="1174971">
          <a:off x="5538376" y="259219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728254</xdr:colOff>
      <xdr:row>72</xdr:row>
      <xdr:rowOff>347276</xdr:rowOff>
    </xdr:from>
    <xdr:ext cx="445211" cy="239485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00000000-0008-0000-0500-0000C6000000}"/>
            </a:ext>
          </a:extLst>
        </xdr:cNvPr>
        <xdr:cNvSpPr txBox="1"/>
      </xdr:nvSpPr>
      <xdr:spPr>
        <a:xfrm rot="1621973">
          <a:off x="6109879" y="254361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696864</xdr:colOff>
      <xdr:row>73</xdr:row>
      <xdr:rowOff>230887</xdr:rowOff>
    </xdr:from>
    <xdr:ext cx="620252" cy="239485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00000000-0008-0000-0500-0000C7000000}"/>
            </a:ext>
          </a:extLst>
        </xdr:cNvPr>
        <xdr:cNvSpPr txBox="1"/>
      </xdr:nvSpPr>
      <xdr:spPr>
        <a:xfrm rot="20101558">
          <a:off x="6078489" y="257388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194851</xdr:colOff>
      <xdr:row>77</xdr:row>
      <xdr:rowOff>23427</xdr:rowOff>
    </xdr:from>
    <xdr:ext cx="445211" cy="239485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xmlns="" id="{00000000-0008-0000-0500-0000C9000000}"/>
            </a:ext>
          </a:extLst>
        </xdr:cNvPr>
        <xdr:cNvSpPr txBox="1"/>
      </xdr:nvSpPr>
      <xdr:spPr>
        <a:xfrm rot="1174971">
          <a:off x="5576476" y="272077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804454</xdr:colOff>
      <xdr:row>75</xdr:row>
      <xdr:rowOff>328227</xdr:rowOff>
    </xdr:from>
    <xdr:ext cx="445211" cy="239485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xmlns="" id="{00000000-0008-0000-0500-0000CA000000}"/>
            </a:ext>
          </a:extLst>
        </xdr:cNvPr>
        <xdr:cNvSpPr txBox="1"/>
      </xdr:nvSpPr>
      <xdr:spPr>
        <a:xfrm rot="1621973">
          <a:off x="6186079" y="266743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734964</xdr:colOff>
      <xdr:row>76</xdr:row>
      <xdr:rowOff>259462</xdr:rowOff>
    </xdr:from>
    <xdr:ext cx="620252" cy="239485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500-0000CB000000}"/>
            </a:ext>
          </a:extLst>
        </xdr:cNvPr>
        <xdr:cNvSpPr txBox="1"/>
      </xdr:nvSpPr>
      <xdr:spPr>
        <a:xfrm rot="20101558">
          <a:off x="6116589" y="270247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twoCellAnchor editAs="oneCell">
    <xdr:from>
      <xdr:col>4</xdr:col>
      <xdr:colOff>209551</xdr:colOff>
      <xdr:row>75</xdr:row>
      <xdr:rowOff>57149</xdr:rowOff>
    </xdr:from>
    <xdr:to>
      <xdr:col>4</xdr:col>
      <xdr:colOff>1504951</xdr:colOff>
      <xdr:row>77</xdr:row>
      <xdr:rowOff>285750</xdr:rowOff>
    </xdr:to>
    <xdr:pic>
      <xdr:nvPicPr>
        <xdr:cNvPr id="204" name="Рисунок 203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5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91176" y="26403299"/>
          <a:ext cx="1295400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156751</xdr:colOff>
      <xdr:row>76</xdr:row>
      <xdr:rowOff>413952</xdr:rowOff>
    </xdr:from>
    <xdr:ext cx="445211" cy="239485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00000000-0008-0000-0500-0000CD000000}"/>
            </a:ext>
          </a:extLst>
        </xdr:cNvPr>
        <xdr:cNvSpPr txBox="1"/>
      </xdr:nvSpPr>
      <xdr:spPr>
        <a:xfrm rot="1174971">
          <a:off x="5538376" y="271792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728254</xdr:colOff>
      <xdr:row>75</xdr:row>
      <xdr:rowOff>347276</xdr:rowOff>
    </xdr:from>
    <xdr:ext cx="445211" cy="239485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xmlns="" id="{00000000-0008-0000-0500-0000CE000000}"/>
            </a:ext>
          </a:extLst>
        </xdr:cNvPr>
        <xdr:cNvSpPr txBox="1"/>
      </xdr:nvSpPr>
      <xdr:spPr>
        <a:xfrm rot="1621973">
          <a:off x="6109879" y="266934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696864</xdr:colOff>
      <xdr:row>76</xdr:row>
      <xdr:rowOff>230887</xdr:rowOff>
    </xdr:from>
    <xdr:ext cx="620252" cy="239485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xmlns="" id="{00000000-0008-0000-0500-0000CF000000}"/>
            </a:ext>
          </a:extLst>
        </xdr:cNvPr>
        <xdr:cNvSpPr txBox="1"/>
      </xdr:nvSpPr>
      <xdr:spPr>
        <a:xfrm rot="20101558">
          <a:off x="6078489" y="269961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1268552</xdr:colOff>
      <xdr:row>145</xdr:row>
      <xdr:rowOff>201291</xdr:rowOff>
    </xdr:from>
    <xdr:ext cx="606593" cy="246576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xmlns="" id="{00000000-0008-0000-0500-0000D3000000}"/>
            </a:ext>
          </a:extLst>
        </xdr:cNvPr>
        <xdr:cNvSpPr txBox="1"/>
      </xdr:nvSpPr>
      <xdr:spPr>
        <a:xfrm rot="1286263">
          <a:off x="5211902" y="55017666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600  600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1325699</xdr:colOff>
      <xdr:row>148</xdr:row>
      <xdr:rowOff>134614</xdr:rowOff>
    </xdr:from>
    <xdr:ext cx="606593" cy="246576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xmlns="" id="{00000000-0008-0000-0500-0000D4000000}"/>
            </a:ext>
          </a:extLst>
        </xdr:cNvPr>
        <xdr:cNvSpPr txBox="1"/>
      </xdr:nvSpPr>
      <xdr:spPr>
        <a:xfrm rot="1296548">
          <a:off x="5269049" y="56008264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1306648</xdr:colOff>
      <xdr:row>151</xdr:row>
      <xdr:rowOff>115562</xdr:rowOff>
    </xdr:from>
    <xdr:ext cx="606593" cy="246576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xmlns="" id="{00000000-0008-0000-0500-0000D5000000}"/>
            </a:ext>
          </a:extLst>
        </xdr:cNvPr>
        <xdr:cNvSpPr txBox="1"/>
      </xdr:nvSpPr>
      <xdr:spPr>
        <a:xfrm rot="1618852">
          <a:off x="5249998" y="57046487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800  800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129678</xdr:colOff>
      <xdr:row>170</xdr:row>
      <xdr:rowOff>180975</xdr:rowOff>
    </xdr:from>
    <xdr:to>
      <xdr:col>4</xdr:col>
      <xdr:colOff>1590675</xdr:colOff>
      <xdr:row>173</xdr:row>
      <xdr:rowOff>345257</xdr:rowOff>
    </xdr:to>
    <xdr:pic>
      <xdr:nvPicPr>
        <xdr:cNvPr id="214" name="Рисунок 8">
          <a:extLst>
            <a:ext uri="{FF2B5EF4-FFF2-40B4-BE49-F238E27FC236}">
              <a16:creationId xmlns:a16="http://schemas.microsoft.com/office/drawing/2014/main" xmlns="" id="{00000000-0008-0000-05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16078" y="62826900"/>
          <a:ext cx="1460997" cy="1250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1304917</xdr:colOff>
      <xdr:row>170</xdr:row>
      <xdr:rowOff>112968</xdr:rowOff>
    </xdr:from>
    <xdr:ext cx="445211" cy="288305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xmlns="" id="{00000000-0008-0000-0500-0000D7000000}"/>
            </a:ext>
          </a:extLst>
        </xdr:cNvPr>
        <xdr:cNvSpPr txBox="1"/>
      </xdr:nvSpPr>
      <xdr:spPr>
        <a:xfrm rot="1628473">
          <a:off x="6791317" y="62758893"/>
          <a:ext cx="445211" cy="2883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590550</xdr:colOff>
      <xdr:row>78</xdr:row>
      <xdr:rowOff>190500</xdr:rowOff>
    </xdr:from>
    <xdr:to>
      <xdr:col>4</xdr:col>
      <xdr:colOff>1390650</xdr:colOff>
      <xdr:row>78</xdr:row>
      <xdr:rowOff>819150</xdr:rowOff>
    </xdr:to>
    <xdr:pic>
      <xdr:nvPicPr>
        <xdr:cNvPr id="217" name="Picture 9370">
          <a:extLst>
            <a:ext uri="{FF2B5EF4-FFF2-40B4-BE49-F238E27FC236}">
              <a16:creationId xmlns:a16="http://schemas.microsoft.com/office/drawing/2014/main" xmlns="" id="{00000000-0008-0000-05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6638925" y="29832300"/>
          <a:ext cx="8001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285750</xdr:colOff>
      <xdr:row>78</xdr:row>
      <xdr:rowOff>123824</xdr:rowOff>
    </xdr:from>
    <xdr:ext cx="445211" cy="239485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xmlns="" id="{00000000-0008-0000-0500-0000DA000000}"/>
            </a:ext>
          </a:extLst>
        </xdr:cNvPr>
        <xdr:cNvSpPr txBox="1"/>
      </xdr:nvSpPr>
      <xdr:spPr>
        <a:xfrm rot="20309544">
          <a:off x="6334125" y="2976562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174</xdr:row>
      <xdr:rowOff>0</xdr:rowOff>
    </xdr:from>
    <xdr:ext cx="408214" cy="239485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00000000-0008-0000-0500-0000D8000000}"/>
            </a:ext>
          </a:extLst>
        </xdr:cNvPr>
        <xdr:cNvSpPr txBox="1"/>
      </xdr:nvSpPr>
      <xdr:spPr>
        <a:xfrm rot="20157076">
          <a:off x="5041510" y="147828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174</xdr:row>
      <xdr:rowOff>0</xdr:rowOff>
    </xdr:from>
    <xdr:ext cx="408214" cy="239485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xmlns="" id="{00000000-0008-0000-0500-0000DB000000}"/>
            </a:ext>
          </a:extLst>
        </xdr:cNvPr>
        <xdr:cNvSpPr txBox="1"/>
      </xdr:nvSpPr>
      <xdr:spPr>
        <a:xfrm rot="20157076">
          <a:off x="4022335" y="663035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8</xdr:col>
      <xdr:colOff>819150</xdr:colOff>
      <xdr:row>0</xdr:row>
      <xdr:rowOff>381000</xdr:rowOff>
    </xdr:from>
    <xdr:to>
      <xdr:col>9</xdr:col>
      <xdr:colOff>237525</xdr:colOff>
      <xdr:row>0</xdr:row>
      <xdr:rowOff>912692</xdr:rowOff>
    </xdr:to>
    <xdr:pic>
      <xdr:nvPicPr>
        <xdr:cNvPr id="220" name="Picture 3">
          <a:extLst>
            <a:ext uri="{FF2B5EF4-FFF2-40B4-BE49-F238E27FC236}">
              <a16:creationId xmlns:a16="http://schemas.microsoft.com/office/drawing/2014/main" xmlns="" id="{00000000-0008-0000-0500-0000D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2" cstate="print"/>
        <a:srcRect r="57260"/>
        <a:stretch>
          <a:fillRect/>
        </a:stretch>
      </xdr:blipFill>
      <xdr:spPr bwMode="auto">
        <a:xfrm>
          <a:off x="11315700" y="381000"/>
          <a:ext cx="532800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8</xdr:col>
      <xdr:colOff>57149</xdr:colOff>
      <xdr:row>0</xdr:row>
      <xdr:rowOff>381001</xdr:rowOff>
    </xdr:from>
    <xdr:to>
      <xdr:col>8</xdr:col>
      <xdr:colOff>597149</xdr:colOff>
      <xdr:row>0</xdr:row>
      <xdr:rowOff>921001</xdr:rowOff>
    </xdr:to>
    <xdr:pic>
      <xdr:nvPicPr>
        <xdr:cNvPr id="221" name="Рисунок 220" descr="dub-chesterfield003_2.jpg">
          <a:extLst>
            <a:ext uri="{FF2B5EF4-FFF2-40B4-BE49-F238E27FC236}">
              <a16:creationId xmlns:a16="http://schemas.microsoft.com/office/drawing/2014/main" xmlns="" id="{00000000-0008-0000-0500-0000D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0553699" y="381001"/>
          <a:ext cx="540000" cy="540000"/>
        </a:xfrm>
        <a:prstGeom prst="rect">
          <a:avLst/>
        </a:prstGeom>
      </xdr:spPr>
    </xdr:pic>
    <xdr:clientData/>
  </xdr:twoCellAnchor>
  <xdr:twoCellAnchor>
    <xdr:from>
      <xdr:col>9</xdr:col>
      <xdr:colOff>1276349</xdr:colOff>
      <xdr:row>0</xdr:row>
      <xdr:rowOff>381001</xdr:rowOff>
    </xdr:from>
    <xdr:to>
      <xdr:col>10</xdr:col>
      <xdr:colOff>368549</xdr:colOff>
      <xdr:row>0</xdr:row>
      <xdr:rowOff>921001</xdr:rowOff>
    </xdr:to>
    <xdr:pic>
      <xdr:nvPicPr>
        <xdr:cNvPr id="222" name="Рисунок 221" descr="Антрацит.jpg">
          <a:extLst>
            <a:ext uri="{FF2B5EF4-FFF2-40B4-BE49-F238E27FC236}">
              <a16:creationId xmlns:a16="http://schemas.microsoft.com/office/drawing/2014/main" xmlns="" id="{00000000-0008-0000-0500-0000D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2887324" y="381001"/>
          <a:ext cx="540000" cy="540000"/>
        </a:xfrm>
        <a:prstGeom prst="rect">
          <a:avLst/>
        </a:prstGeom>
      </xdr:spPr>
    </xdr:pic>
    <xdr:clientData/>
  </xdr:twoCellAnchor>
  <xdr:twoCellAnchor>
    <xdr:from>
      <xdr:col>7</xdr:col>
      <xdr:colOff>1333500</xdr:colOff>
      <xdr:row>0</xdr:row>
      <xdr:rowOff>915866</xdr:rowOff>
    </xdr:from>
    <xdr:to>
      <xdr:col>8</xdr:col>
      <xdr:colOff>809625</xdr:colOff>
      <xdr:row>1</xdr:row>
      <xdr:rowOff>114301</xdr:rowOff>
    </xdr:to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xmlns="" id="{00000000-0008-0000-0500-0000DF000000}"/>
            </a:ext>
          </a:extLst>
        </xdr:cNvPr>
        <xdr:cNvSpPr txBox="1"/>
      </xdr:nvSpPr>
      <xdr:spPr>
        <a:xfrm>
          <a:off x="10382250" y="915866"/>
          <a:ext cx="923925" cy="58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8</xdr:col>
      <xdr:colOff>819150</xdr:colOff>
      <xdr:row>0</xdr:row>
      <xdr:rowOff>961293</xdr:rowOff>
    </xdr:from>
    <xdr:to>
      <xdr:col>9</xdr:col>
      <xdr:colOff>238125</xdr:colOff>
      <xdr:row>1</xdr:row>
      <xdr:rowOff>19051</xdr:rowOff>
    </xdr:to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xmlns="" id="{00000000-0008-0000-0500-0000E0000000}"/>
            </a:ext>
          </a:extLst>
        </xdr:cNvPr>
        <xdr:cNvSpPr txBox="1"/>
      </xdr:nvSpPr>
      <xdr:spPr>
        <a:xfrm>
          <a:off x="11315700" y="961293"/>
          <a:ext cx="533400" cy="448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9</xdr:col>
      <xdr:colOff>1200150</xdr:colOff>
      <xdr:row>0</xdr:row>
      <xdr:rowOff>934917</xdr:rowOff>
    </xdr:from>
    <xdr:to>
      <xdr:col>10</xdr:col>
      <xdr:colOff>495300</xdr:colOff>
      <xdr:row>1</xdr:row>
      <xdr:rowOff>47627</xdr:rowOff>
    </xdr:to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xmlns="" id="{00000000-0008-0000-0500-0000E1000000}"/>
            </a:ext>
          </a:extLst>
        </xdr:cNvPr>
        <xdr:cNvSpPr txBox="1"/>
      </xdr:nvSpPr>
      <xdr:spPr>
        <a:xfrm>
          <a:off x="12811125" y="934917"/>
          <a:ext cx="742950" cy="50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twoCellAnchor>
    <xdr:from>
      <xdr:col>13</xdr:col>
      <xdr:colOff>533400</xdr:colOff>
      <xdr:row>0</xdr:row>
      <xdr:rowOff>409209</xdr:rowOff>
    </xdr:from>
    <xdr:to>
      <xdr:col>14</xdr:col>
      <xdr:colOff>391800</xdr:colOff>
      <xdr:row>0</xdr:row>
      <xdr:rowOff>859184</xdr:rowOff>
    </xdr:to>
    <xdr:pic>
      <xdr:nvPicPr>
        <xdr:cNvPr id="226" name="Рисунок 225" descr="цвет антрацит">
          <a:extLst>
            <a:ext uri="{FF2B5EF4-FFF2-40B4-BE49-F238E27FC236}">
              <a16:creationId xmlns:a16="http://schemas.microsoft.com/office/drawing/2014/main" xmlns="" id="{00000000-0008-0000-05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897225" y="409209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467999</xdr:colOff>
      <xdr:row>0</xdr:row>
      <xdr:rowOff>409575</xdr:rowOff>
    </xdr:from>
    <xdr:to>
      <xdr:col>13</xdr:col>
      <xdr:colOff>308399</xdr:colOff>
      <xdr:row>0</xdr:row>
      <xdr:rowOff>859550</xdr:rowOff>
    </xdr:to>
    <xdr:pic>
      <xdr:nvPicPr>
        <xdr:cNvPr id="227" name="Picture 3">
          <a:extLst>
            <a:ext uri="{FF2B5EF4-FFF2-40B4-BE49-F238E27FC236}">
              <a16:creationId xmlns:a16="http://schemas.microsoft.com/office/drawing/2014/main" xmlns="" id="{00000000-0008-0000-0500-0000E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2" cstate="print"/>
        <a:srcRect r="57260"/>
        <a:stretch>
          <a:fillRect/>
        </a:stretch>
      </xdr:blipFill>
      <xdr:spPr bwMode="auto">
        <a:xfrm flipH="1">
          <a:off x="15222224" y="409575"/>
          <a:ext cx="450000" cy="449975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12</xdr:col>
      <xdr:colOff>485421</xdr:colOff>
      <xdr:row>0</xdr:row>
      <xdr:rowOff>847727</xdr:rowOff>
    </xdr:from>
    <xdr:to>
      <xdr:col>13</xdr:col>
      <xdr:colOff>323850</xdr:colOff>
      <xdr:row>0</xdr:row>
      <xdr:rowOff>1322979</xdr:rowOff>
    </xdr:to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xmlns="" id="{00000000-0008-0000-0500-0000E4000000}"/>
            </a:ext>
          </a:extLst>
        </xdr:cNvPr>
        <xdr:cNvSpPr txBox="1"/>
      </xdr:nvSpPr>
      <xdr:spPr>
        <a:xfrm>
          <a:off x="15239646" y="847727"/>
          <a:ext cx="448029" cy="4752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Белый</a:t>
          </a:r>
        </a:p>
        <a:p>
          <a:pPr algn="ctr"/>
          <a:r>
            <a:rPr lang="en-US" sz="1100" b="1"/>
            <a:t>WHT</a:t>
          </a:r>
          <a:endParaRPr lang="ru-RU" sz="1100" b="1"/>
        </a:p>
      </xdr:txBody>
    </xdr:sp>
    <xdr:clientData/>
  </xdr:twoCellAnchor>
  <xdr:twoCellAnchor>
    <xdr:from>
      <xdr:col>13</xdr:col>
      <xdr:colOff>409575</xdr:colOff>
      <xdr:row>0</xdr:row>
      <xdr:rowOff>828677</xdr:rowOff>
    </xdr:from>
    <xdr:to>
      <xdr:col>14</xdr:col>
      <xdr:colOff>545244</xdr:colOff>
      <xdr:row>0</xdr:row>
      <xdr:rowOff>1284513</xdr:rowOff>
    </xdr:to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00000000-0008-0000-0500-0000E5000000}"/>
            </a:ext>
          </a:extLst>
        </xdr:cNvPr>
        <xdr:cNvSpPr txBox="1"/>
      </xdr:nvSpPr>
      <xdr:spPr>
        <a:xfrm>
          <a:off x="15773400" y="828677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12</xdr:col>
      <xdr:colOff>276225</xdr:colOff>
      <xdr:row>0</xdr:row>
      <xdr:rowOff>1285876</xdr:rowOff>
    </xdr:from>
    <xdr:ext cx="2195729" cy="280205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500-0000E6000000}"/>
            </a:ext>
          </a:extLst>
        </xdr:cNvPr>
        <xdr:cNvSpPr txBox="1"/>
      </xdr:nvSpPr>
      <xdr:spPr>
        <a:xfrm>
          <a:off x="15030450" y="1285876"/>
          <a:ext cx="21957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опор и заглушек к-канала</a:t>
          </a:r>
          <a:endParaRPr lang="ru-RU" sz="1200"/>
        </a:p>
      </xdr:txBody>
    </xdr:sp>
    <xdr:clientData/>
  </xdr:oneCellAnchor>
  <xdr:twoCellAnchor editAs="oneCell">
    <xdr:from>
      <xdr:col>7</xdr:col>
      <xdr:colOff>66675</xdr:colOff>
      <xdr:row>0</xdr:row>
      <xdr:rowOff>381001</xdr:rowOff>
    </xdr:from>
    <xdr:to>
      <xdr:col>7</xdr:col>
      <xdr:colOff>606675</xdr:colOff>
      <xdr:row>0</xdr:row>
      <xdr:rowOff>921001</xdr:rowOff>
    </xdr:to>
    <xdr:pic>
      <xdr:nvPicPr>
        <xdr:cNvPr id="233" name="Picture 2" descr="https://www.fabrika-moder.ru/upload/iblock/407/407226f237ef920db422a2f0af53bd17.jpg">
          <a:extLst>
            <a:ext uri="{FF2B5EF4-FFF2-40B4-BE49-F238E27FC236}">
              <a16:creationId xmlns:a16="http://schemas.microsoft.com/office/drawing/2014/main" xmlns="" id="{00000000-0008-0000-0500-0000E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9115425" y="381001"/>
          <a:ext cx="540000" cy="540000"/>
        </a:xfrm>
        <a:prstGeom prst="rect">
          <a:avLst/>
        </a:prstGeom>
        <a:noFill/>
      </xdr:spPr>
    </xdr:pic>
    <xdr:clientData/>
  </xdr:twoCellAnchor>
  <xdr:oneCellAnchor>
    <xdr:from>
      <xdr:col>7</xdr:col>
      <xdr:colOff>0</xdr:colOff>
      <xdr:row>0</xdr:row>
      <xdr:rowOff>923926</xdr:rowOff>
    </xdr:from>
    <xdr:ext cx="660887" cy="436786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xmlns="" id="{00000000-0008-0000-0500-0000EA000000}"/>
            </a:ext>
          </a:extLst>
        </xdr:cNvPr>
        <xdr:cNvSpPr txBox="1"/>
      </xdr:nvSpPr>
      <xdr:spPr>
        <a:xfrm>
          <a:off x="9048750" y="923926"/>
          <a:ext cx="6608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131</a:t>
          </a:r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twoCellAnchor editAs="oneCell">
    <xdr:from>
      <xdr:col>14</xdr:col>
      <xdr:colOff>581025</xdr:colOff>
      <xdr:row>0</xdr:row>
      <xdr:rowOff>409576</xdr:rowOff>
    </xdr:from>
    <xdr:to>
      <xdr:col>15</xdr:col>
      <xdr:colOff>421425</xdr:colOff>
      <xdr:row>0</xdr:row>
      <xdr:rowOff>859576</xdr:rowOff>
    </xdr:to>
    <xdr:pic>
      <xdr:nvPicPr>
        <xdr:cNvPr id="235" name="Рисунок 234" descr="цвет серый">
          <a:extLst>
            <a:ext uri="{FF2B5EF4-FFF2-40B4-BE49-F238E27FC236}">
              <a16:creationId xmlns:a16="http://schemas.microsoft.com/office/drawing/2014/main" xmlns="" id="{00000000-0008-0000-05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54450" y="409576"/>
          <a:ext cx="450000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514350</xdr:colOff>
      <xdr:row>0</xdr:row>
      <xdr:rowOff>866776</xdr:rowOff>
    </xdr:from>
    <xdr:ext cx="574388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00000000-0008-0000-0500-0000EC000000}"/>
            </a:ext>
          </a:extLst>
        </xdr:cNvPr>
        <xdr:cNvSpPr txBox="1"/>
      </xdr:nvSpPr>
      <xdr:spPr>
        <a:xfrm>
          <a:off x="16487775" y="866776"/>
          <a:ext cx="5743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C</a:t>
          </a:r>
          <a:r>
            <a:rPr lang="ru-RU" sz="1100"/>
            <a:t>ерый</a:t>
          </a:r>
        </a:p>
      </xdr:txBody>
    </xdr:sp>
    <xdr:clientData/>
  </xdr:oneCellAnchor>
  <xdr:twoCellAnchor editAs="oneCell">
    <xdr:from>
      <xdr:col>9</xdr:col>
      <xdr:colOff>504825</xdr:colOff>
      <xdr:row>0</xdr:row>
      <xdr:rowOff>390526</xdr:rowOff>
    </xdr:from>
    <xdr:to>
      <xdr:col>9</xdr:col>
      <xdr:colOff>1044825</xdr:colOff>
      <xdr:row>0</xdr:row>
      <xdr:rowOff>930526</xdr:rowOff>
    </xdr:to>
    <xdr:pic>
      <xdr:nvPicPr>
        <xdr:cNvPr id="237" name="Рисунок 236" descr="серый">
          <a:extLst>
            <a:ext uri="{FF2B5EF4-FFF2-40B4-BE49-F238E27FC236}">
              <a16:creationId xmlns:a16="http://schemas.microsoft.com/office/drawing/2014/main" xmlns="" id="{00000000-0008-0000-0500-0000E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115800" y="390526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495300</xdr:colOff>
      <xdr:row>0</xdr:row>
      <xdr:rowOff>933451</xdr:rowOff>
    </xdr:from>
    <xdr:ext cx="574388" cy="436786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500-0000EE000000}"/>
            </a:ext>
          </a:extLst>
        </xdr:cNvPr>
        <xdr:cNvSpPr txBox="1"/>
      </xdr:nvSpPr>
      <xdr:spPr>
        <a:xfrm>
          <a:off x="12106275" y="933451"/>
          <a:ext cx="57438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</a:p>
        <a:p>
          <a:pPr algn="ctr"/>
          <a:r>
            <a:rPr lang="ru-RU" sz="1100"/>
            <a:t>(</a:t>
          </a:r>
          <a:r>
            <a:rPr lang="en-US" sz="1100"/>
            <a:t>R2)</a:t>
          </a:r>
          <a:endParaRPr lang="ru-RU" sz="1100"/>
        </a:p>
      </xdr:txBody>
    </xdr:sp>
    <xdr:clientData/>
  </xdr:oneCellAnchor>
  <xdr:oneCellAnchor>
    <xdr:from>
      <xdr:col>7</xdr:col>
      <xdr:colOff>1381125</xdr:colOff>
      <xdr:row>0</xdr:row>
      <xdr:rowOff>85726</xdr:rowOff>
    </xdr:from>
    <xdr:ext cx="1657890" cy="280205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xmlns="" id="{00000000-0008-0000-0500-0000EF000000}"/>
            </a:ext>
          </a:extLst>
        </xdr:cNvPr>
        <xdr:cNvSpPr txBox="1"/>
      </xdr:nvSpPr>
      <xdr:spPr>
        <a:xfrm>
          <a:off x="10429875" y="85726"/>
          <a:ext cx="16578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цвета ЛДСП под  заказ</a:t>
          </a:r>
          <a:endParaRPr lang="ru-RU" sz="1200"/>
        </a:p>
      </xdr:txBody>
    </xdr:sp>
    <xdr:clientData/>
  </xdr:oneCellAnchor>
  <xdr:oneCellAnchor>
    <xdr:from>
      <xdr:col>4</xdr:col>
      <xdr:colOff>1495424</xdr:colOff>
      <xdr:row>49</xdr:row>
      <xdr:rowOff>180309</xdr:rowOff>
    </xdr:from>
    <xdr:ext cx="408214" cy="239485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xmlns="" id="{00000000-0008-0000-0500-0000F0000000}"/>
            </a:ext>
          </a:extLst>
        </xdr:cNvPr>
        <xdr:cNvSpPr txBox="1"/>
      </xdr:nvSpPr>
      <xdr:spPr>
        <a:xfrm rot="20157076">
          <a:off x="5438774" y="1849688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1485899</xdr:colOff>
      <xdr:row>52</xdr:row>
      <xdr:rowOff>167414</xdr:rowOff>
    </xdr:from>
    <xdr:ext cx="408214" cy="239485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xmlns="" id="{00000000-0008-0000-0500-0000F1000000}"/>
            </a:ext>
          </a:extLst>
        </xdr:cNvPr>
        <xdr:cNvSpPr txBox="1"/>
      </xdr:nvSpPr>
      <xdr:spPr>
        <a:xfrm rot="20157076">
          <a:off x="5429249" y="1962698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1066798</xdr:colOff>
      <xdr:row>61</xdr:row>
      <xdr:rowOff>184151</xdr:rowOff>
    </xdr:from>
    <xdr:ext cx="445211" cy="239485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xmlns="" id="{00000000-0008-0000-0500-0000F3000000}"/>
            </a:ext>
          </a:extLst>
        </xdr:cNvPr>
        <xdr:cNvSpPr txBox="1"/>
      </xdr:nvSpPr>
      <xdr:spPr>
        <a:xfrm rot="20101558">
          <a:off x="5010148" y="241395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7</xdr:col>
      <xdr:colOff>733425</xdr:colOff>
      <xdr:row>0</xdr:row>
      <xdr:rowOff>942588</xdr:rowOff>
    </xdr:from>
    <xdr:ext cx="636136" cy="609013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xmlns="" id="{00000000-0008-0000-0500-0000F2000000}"/>
            </a:ext>
          </a:extLst>
        </xdr:cNvPr>
        <xdr:cNvSpPr txBox="1"/>
      </xdr:nvSpPr>
      <xdr:spPr>
        <a:xfrm>
          <a:off x="9458325" y="942588"/>
          <a:ext cx="63613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 </a:t>
          </a:r>
        </a:p>
        <a:p>
          <a:pPr algn="ctr"/>
          <a:r>
            <a:rPr lang="ru-RU" sz="1100"/>
            <a:t>Камень</a:t>
          </a:r>
        </a:p>
        <a:p>
          <a:pPr algn="ctr"/>
          <a:r>
            <a:rPr lang="ru-RU" sz="1100"/>
            <a:t>(</a:t>
          </a:r>
          <a:r>
            <a:rPr lang="en-US" sz="1100" b="0"/>
            <a:t>U727</a:t>
          </a:r>
          <a:r>
            <a:rPr lang="en-US" sz="1100"/>
            <a:t>)  </a:t>
          </a:r>
          <a:endParaRPr lang="ru-RU" sz="1100"/>
        </a:p>
      </xdr:txBody>
    </xdr:sp>
    <xdr:clientData/>
  </xdr:oneCellAnchor>
  <xdr:twoCellAnchor editAs="oneCell">
    <xdr:from>
      <xdr:col>7</xdr:col>
      <xdr:colOff>789328</xdr:colOff>
      <xdr:row>0</xdr:row>
      <xdr:rowOff>390525</xdr:rowOff>
    </xdr:from>
    <xdr:to>
      <xdr:col>7</xdr:col>
      <xdr:colOff>1329328</xdr:colOff>
      <xdr:row>0</xdr:row>
      <xdr:rowOff>930525</xdr:rowOff>
    </xdr:to>
    <xdr:pic>
      <xdr:nvPicPr>
        <xdr:cNvPr id="244" name="Picture 3">
          <a:extLst>
            <a:ext uri="{FF2B5EF4-FFF2-40B4-BE49-F238E27FC236}">
              <a16:creationId xmlns:a16="http://schemas.microsoft.com/office/drawing/2014/main" xmlns="" id="{00000000-0008-0000-0500-0000F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9" cstate="print"/>
        <a:srcRect l="51937" t="53804" r="42125" b="35189"/>
        <a:stretch>
          <a:fillRect/>
        </a:stretch>
      </xdr:blipFill>
      <xdr:spPr bwMode="auto">
        <a:xfrm>
          <a:off x="9514228" y="390525"/>
          <a:ext cx="540000" cy="540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523875</xdr:colOff>
      <xdr:row>0</xdr:row>
      <xdr:rowOff>923925</xdr:rowOff>
    </xdr:from>
    <xdr:to>
      <xdr:col>10</xdr:col>
      <xdr:colOff>1266825</xdr:colOff>
      <xdr:row>1</xdr:row>
      <xdr:rowOff>142875</xdr:rowOff>
    </xdr:to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xmlns="" id="{00000000-0008-0000-0500-0000F5000000}"/>
            </a:ext>
          </a:extLst>
        </xdr:cNvPr>
        <xdr:cNvSpPr txBox="1"/>
      </xdr:nvSpPr>
      <xdr:spPr>
        <a:xfrm>
          <a:off x="13325475" y="923925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Венге</a:t>
          </a:r>
        </a:p>
        <a:p>
          <a:pPr algn="ctr"/>
          <a:r>
            <a:rPr lang="ru-RU" sz="1100" b="0"/>
            <a:t>ЦАВО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U2108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10</xdr:col>
      <xdr:colOff>619125</xdr:colOff>
      <xdr:row>0</xdr:row>
      <xdr:rowOff>371475</xdr:rowOff>
    </xdr:from>
    <xdr:to>
      <xdr:col>10</xdr:col>
      <xdr:colOff>1159125</xdr:colOff>
      <xdr:row>0</xdr:row>
      <xdr:rowOff>911475</xdr:rowOff>
    </xdr:to>
    <xdr:pic>
      <xdr:nvPicPr>
        <xdr:cNvPr id="246" name="Picture 6" descr="https://directoria-moder.ru/upload/iblock/f92/f92f33ae064e3f90c6bb07cf3786954d.jpg">
          <a:extLst>
            <a:ext uri="{FF2B5EF4-FFF2-40B4-BE49-F238E27FC236}">
              <a16:creationId xmlns:a16="http://schemas.microsoft.com/office/drawing/2014/main" xmlns="" id="{00000000-0008-0000-0500-0000F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0" cstate="print">
          <a:lum bright="10000"/>
        </a:blip>
        <a:srcRect t="48200" r="86600" b="39800"/>
        <a:stretch>
          <a:fillRect/>
        </a:stretch>
      </xdr:blipFill>
      <xdr:spPr bwMode="auto">
        <a:xfrm>
          <a:off x="13420725" y="371475"/>
          <a:ext cx="540000" cy="54000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1219200</xdr:colOff>
      <xdr:row>0</xdr:row>
      <xdr:rowOff>914400</xdr:rowOff>
    </xdr:from>
    <xdr:to>
      <xdr:col>12</xdr:col>
      <xdr:colOff>9525</xdr:colOff>
      <xdr:row>1</xdr:row>
      <xdr:rowOff>133350</xdr:rowOff>
    </xdr:to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xmlns="" id="{00000000-0008-0000-0500-0000F7000000}"/>
            </a:ext>
          </a:extLst>
        </xdr:cNvPr>
        <xdr:cNvSpPr txBox="1"/>
      </xdr:nvSpPr>
      <xdr:spPr>
        <a:xfrm>
          <a:off x="14020800" y="914400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Бетон</a:t>
          </a:r>
          <a:endParaRPr lang="ru-RU" sz="1100" b="0"/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F186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10</xdr:col>
      <xdr:colOff>1333500</xdr:colOff>
      <xdr:row>0</xdr:row>
      <xdr:rowOff>381000</xdr:rowOff>
    </xdr:from>
    <xdr:to>
      <xdr:col>11</xdr:col>
      <xdr:colOff>530475</xdr:colOff>
      <xdr:row>0</xdr:row>
      <xdr:rowOff>921000</xdr:rowOff>
    </xdr:to>
    <xdr:pic>
      <xdr:nvPicPr>
        <xdr:cNvPr id="248" name="Рисунок 247" descr="Бетон.jpg">
          <a:extLst>
            <a:ext uri="{FF2B5EF4-FFF2-40B4-BE49-F238E27FC236}">
              <a16:creationId xmlns:a16="http://schemas.microsoft.com/office/drawing/2014/main" xmlns="" id="{00000000-0008-0000-0500-0000F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print"/>
        <a:srcRect r="26000"/>
        <a:stretch>
          <a:fillRect/>
        </a:stretch>
      </xdr:blipFill>
      <xdr:spPr>
        <a:xfrm>
          <a:off x="14135100" y="3810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118</xdr:row>
      <xdr:rowOff>266700</xdr:rowOff>
    </xdr:from>
    <xdr:to>
      <xdr:col>4</xdr:col>
      <xdr:colOff>1783314</xdr:colOff>
      <xdr:row>120</xdr:row>
      <xdr:rowOff>319253</xdr:rowOff>
    </xdr:to>
    <xdr:pic>
      <xdr:nvPicPr>
        <xdr:cNvPr id="250" name="Рисунок 249" descr="1dbc39b6-ecf6-401d-8c8c-5f8fdbcfa29a.jfif">
          <a:extLst>
            <a:ext uri="{FF2B5EF4-FFF2-40B4-BE49-F238E27FC236}">
              <a16:creationId xmlns:a16="http://schemas.microsoft.com/office/drawing/2014/main" xmlns="" id="{00000000-0008-0000-05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>
          <a:off x="4000500" y="44767500"/>
          <a:ext cx="1726164" cy="757403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121</xdr:row>
      <xdr:rowOff>342900</xdr:rowOff>
    </xdr:from>
    <xdr:to>
      <xdr:col>4</xdr:col>
      <xdr:colOff>1792839</xdr:colOff>
      <xdr:row>123</xdr:row>
      <xdr:rowOff>262103</xdr:rowOff>
    </xdr:to>
    <xdr:pic>
      <xdr:nvPicPr>
        <xdr:cNvPr id="251" name="Рисунок 250" descr="1dbc39b6-ecf6-401d-8c8c-5f8fdbcfa29a.jfif">
          <a:extLst>
            <a:ext uri="{FF2B5EF4-FFF2-40B4-BE49-F238E27FC236}">
              <a16:creationId xmlns:a16="http://schemas.microsoft.com/office/drawing/2014/main" xmlns="" id="{00000000-0008-0000-05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>
          <a:off x="4010025" y="45900975"/>
          <a:ext cx="1726164" cy="757403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124</xdr:row>
      <xdr:rowOff>390525</xdr:rowOff>
    </xdr:from>
    <xdr:to>
      <xdr:col>4</xdr:col>
      <xdr:colOff>1802364</xdr:colOff>
      <xdr:row>126</xdr:row>
      <xdr:rowOff>309728</xdr:rowOff>
    </xdr:to>
    <xdr:pic>
      <xdr:nvPicPr>
        <xdr:cNvPr id="252" name="Рисунок 251" descr="1dbc39b6-ecf6-401d-8c8c-5f8fdbcfa29a.jfif">
          <a:extLst>
            <a:ext uri="{FF2B5EF4-FFF2-40B4-BE49-F238E27FC236}">
              <a16:creationId xmlns:a16="http://schemas.microsoft.com/office/drawing/2014/main" xmlns="" id="{00000000-0008-0000-05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>
          <a:off x="4019550" y="47205900"/>
          <a:ext cx="1726164" cy="757403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128</xdr:row>
      <xdr:rowOff>0</xdr:rowOff>
    </xdr:from>
    <xdr:to>
      <xdr:col>4</xdr:col>
      <xdr:colOff>1796276</xdr:colOff>
      <xdr:row>129</xdr:row>
      <xdr:rowOff>209550</xdr:rowOff>
    </xdr:to>
    <xdr:pic>
      <xdr:nvPicPr>
        <xdr:cNvPr id="253" name="Рисунок 252" descr="038f6793-18d8-470e-8417-166dd099da8d.jfif">
          <a:extLst>
            <a:ext uri="{FF2B5EF4-FFF2-40B4-BE49-F238E27FC236}">
              <a16:creationId xmlns:a16="http://schemas.microsoft.com/office/drawing/2014/main" xmlns="" id="{00000000-0008-0000-05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>
        <a:xfrm>
          <a:off x="4029075" y="48491775"/>
          <a:ext cx="1710551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131</xdr:row>
      <xdr:rowOff>19050</xdr:rowOff>
    </xdr:from>
    <xdr:to>
      <xdr:col>4</xdr:col>
      <xdr:colOff>1786751</xdr:colOff>
      <xdr:row>132</xdr:row>
      <xdr:rowOff>228600</xdr:rowOff>
    </xdr:to>
    <xdr:pic>
      <xdr:nvPicPr>
        <xdr:cNvPr id="254" name="Рисунок 253" descr="038f6793-18d8-470e-8417-166dd099da8d.jfif">
          <a:extLst>
            <a:ext uri="{FF2B5EF4-FFF2-40B4-BE49-F238E27FC236}">
              <a16:creationId xmlns:a16="http://schemas.microsoft.com/office/drawing/2014/main" xmlns="" id="{00000000-0008-0000-05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>
        <a:xfrm>
          <a:off x="4019550" y="49768125"/>
          <a:ext cx="1710551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133</xdr:row>
      <xdr:rowOff>314325</xdr:rowOff>
    </xdr:from>
    <xdr:to>
      <xdr:col>4</xdr:col>
      <xdr:colOff>1805801</xdr:colOff>
      <xdr:row>135</xdr:row>
      <xdr:rowOff>238125</xdr:rowOff>
    </xdr:to>
    <xdr:pic>
      <xdr:nvPicPr>
        <xdr:cNvPr id="255" name="Рисунок 254" descr="038f6793-18d8-470e-8417-166dd099da8d.jfif">
          <a:extLst>
            <a:ext uri="{FF2B5EF4-FFF2-40B4-BE49-F238E27FC236}">
              <a16:creationId xmlns:a16="http://schemas.microsoft.com/office/drawing/2014/main" xmlns="" id="{00000000-0008-0000-05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>
        <a:xfrm>
          <a:off x="4038600" y="50901600"/>
          <a:ext cx="1710551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136</xdr:row>
      <xdr:rowOff>314325</xdr:rowOff>
    </xdr:from>
    <xdr:to>
      <xdr:col>4</xdr:col>
      <xdr:colOff>1695450</xdr:colOff>
      <xdr:row>139</xdr:row>
      <xdr:rowOff>252</xdr:rowOff>
    </xdr:to>
    <xdr:pic>
      <xdr:nvPicPr>
        <xdr:cNvPr id="256" name="Рисунок 255" descr="Evo_chester0026.jpg">
          <a:extLst>
            <a:ext uri="{FF2B5EF4-FFF2-40B4-BE49-F238E27FC236}">
              <a16:creationId xmlns:a16="http://schemas.microsoft.com/office/drawing/2014/main" xmlns="" id="{00000000-0008-0000-05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 l="3370" t="7303" r="4098"/>
        <a:stretch>
          <a:fillRect/>
        </a:stretch>
      </xdr:blipFill>
      <xdr:spPr>
        <a:xfrm>
          <a:off x="4000500" y="51958875"/>
          <a:ext cx="1638300" cy="743202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139</xdr:row>
      <xdr:rowOff>304800</xdr:rowOff>
    </xdr:from>
    <xdr:to>
      <xdr:col>4</xdr:col>
      <xdr:colOff>1733550</xdr:colOff>
      <xdr:row>141</xdr:row>
      <xdr:rowOff>343152</xdr:rowOff>
    </xdr:to>
    <xdr:pic>
      <xdr:nvPicPr>
        <xdr:cNvPr id="257" name="Рисунок 256" descr="Evo_chester0026.jpg">
          <a:extLst>
            <a:ext uri="{FF2B5EF4-FFF2-40B4-BE49-F238E27FC236}">
              <a16:creationId xmlns:a16="http://schemas.microsoft.com/office/drawing/2014/main" xmlns="" id="{00000000-0008-0000-05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 l="3370" t="7303" r="4098"/>
        <a:stretch>
          <a:fillRect/>
        </a:stretch>
      </xdr:blipFill>
      <xdr:spPr>
        <a:xfrm>
          <a:off x="4038600" y="53006625"/>
          <a:ext cx="1638300" cy="743202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142</xdr:row>
      <xdr:rowOff>276225</xdr:rowOff>
    </xdr:from>
    <xdr:to>
      <xdr:col>4</xdr:col>
      <xdr:colOff>1714500</xdr:colOff>
      <xdr:row>144</xdr:row>
      <xdr:rowOff>314577</xdr:rowOff>
    </xdr:to>
    <xdr:pic>
      <xdr:nvPicPr>
        <xdr:cNvPr id="258" name="Рисунок 257" descr="Evo_chester0026.jpg">
          <a:extLst>
            <a:ext uri="{FF2B5EF4-FFF2-40B4-BE49-F238E27FC236}">
              <a16:creationId xmlns:a16="http://schemas.microsoft.com/office/drawing/2014/main" xmlns="" id="{00000000-0008-0000-05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 l="3370" t="7303" r="4098"/>
        <a:stretch>
          <a:fillRect/>
        </a:stretch>
      </xdr:blipFill>
      <xdr:spPr>
        <a:xfrm>
          <a:off x="4019550" y="54035325"/>
          <a:ext cx="1638300" cy="743202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146</xdr:row>
      <xdr:rowOff>38100</xdr:rowOff>
    </xdr:from>
    <xdr:to>
      <xdr:col>4</xdr:col>
      <xdr:colOff>1712575</xdr:colOff>
      <xdr:row>147</xdr:row>
      <xdr:rowOff>314325</xdr:rowOff>
    </xdr:to>
    <xdr:pic>
      <xdr:nvPicPr>
        <xdr:cNvPr id="259" name="Рисунок 258" descr="Evo_chester0028.jpg">
          <a:extLst>
            <a:ext uri="{FF2B5EF4-FFF2-40B4-BE49-F238E27FC236}">
              <a16:creationId xmlns:a16="http://schemas.microsoft.com/office/drawing/2014/main" xmlns="" id="{00000000-0008-0000-05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3981450" y="55206900"/>
          <a:ext cx="1674475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149</xdr:row>
      <xdr:rowOff>38100</xdr:rowOff>
    </xdr:from>
    <xdr:to>
      <xdr:col>4</xdr:col>
      <xdr:colOff>1731625</xdr:colOff>
      <xdr:row>150</xdr:row>
      <xdr:rowOff>314325</xdr:rowOff>
    </xdr:to>
    <xdr:pic>
      <xdr:nvPicPr>
        <xdr:cNvPr id="260" name="Рисунок 259" descr="Evo_chester0028.jpg">
          <a:extLst>
            <a:ext uri="{FF2B5EF4-FFF2-40B4-BE49-F238E27FC236}">
              <a16:creationId xmlns:a16="http://schemas.microsoft.com/office/drawing/2014/main" xmlns="" id="{00000000-0008-0000-05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4000500" y="56264175"/>
          <a:ext cx="1674475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152</xdr:row>
      <xdr:rowOff>47625</xdr:rowOff>
    </xdr:from>
    <xdr:to>
      <xdr:col>4</xdr:col>
      <xdr:colOff>1750675</xdr:colOff>
      <xdr:row>153</xdr:row>
      <xdr:rowOff>323850</xdr:rowOff>
    </xdr:to>
    <xdr:pic>
      <xdr:nvPicPr>
        <xdr:cNvPr id="261" name="Рисунок 260" descr="Evo_chester0028.jpg">
          <a:extLst>
            <a:ext uri="{FF2B5EF4-FFF2-40B4-BE49-F238E27FC236}">
              <a16:creationId xmlns:a16="http://schemas.microsoft.com/office/drawing/2014/main" xmlns="" id="{00000000-0008-0000-05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4019550" y="57330975"/>
          <a:ext cx="1674475" cy="628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657225</xdr:colOff>
      <xdr:row>5</xdr:row>
      <xdr:rowOff>161925</xdr:rowOff>
    </xdr:from>
    <xdr:to>
      <xdr:col>4</xdr:col>
      <xdr:colOff>1228725</xdr:colOff>
      <xdr:row>8</xdr:row>
      <xdr:rowOff>142875</xdr:rowOff>
    </xdr:to>
    <xdr:pic>
      <xdr:nvPicPr>
        <xdr:cNvPr id="2" name="Рисунок 24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38850" y="247650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476250</xdr:colOff>
      <xdr:row>20</xdr:row>
      <xdr:rowOff>190500</xdr:rowOff>
    </xdr:from>
    <xdr:to>
      <xdr:col>4</xdr:col>
      <xdr:colOff>1400175</xdr:colOff>
      <xdr:row>21</xdr:row>
      <xdr:rowOff>352425</xdr:rowOff>
    </xdr:to>
    <xdr:pic>
      <xdr:nvPicPr>
        <xdr:cNvPr id="3" name="Рисунок 29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57875" y="6296025"/>
          <a:ext cx="923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371475</xdr:colOff>
      <xdr:row>81</xdr:row>
      <xdr:rowOff>142875</xdr:rowOff>
    </xdr:from>
    <xdr:to>
      <xdr:col>4</xdr:col>
      <xdr:colOff>1504950</xdr:colOff>
      <xdr:row>85</xdr:row>
      <xdr:rowOff>67938</xdr:rowOff>
    </xdr:to>
    <xdr:pic>
      <xdr:nvPicPr>
        <xdr:cNvPr id="5" name="Рисунок 1915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53100" y="32242125"/>
          <a:ext cx="1133475" cy="1106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238124</xdr:colOff>
      <xdr:row>86</xdr:row>
      <xdr:rowOff>142875</xdr:rowOff>
    </xdr:from>
    <xdr:to>
      <xdr:col>4</xdr:col>
      <xdr:colOff>1501165</xdr:colOff>
      <xdr:row>90</xdr:row>
      <xdr:rowOff>9525</xdr:rowOff>
    </xdr:to>
    <xdr:pic>
      <xdr:nvPicPr>
        <xdr:cNvPr id="6" name="Рисунок 1916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19749" y="33689925"/>
          <a:ext cx="1263041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323849</xdr:colOff>
      <xdr:row>91</xdr:row>
      <xdr:rowOff>95250</xdr:rowOff>
    </xdr:from>
    <xdr:to>
      <xdr:col>4</xdr:col>
      <xdr:colOff>1571064</xdr:colOff>
      <xdr:row>94</xdr:row>
      <xdr:rowOff>219075</xdr:rowOff>
    </xdr:to>
    <xdr:pic>
      <xdr:nvPicPr>
        <xdr:cNvPr id="7" name="Рисунок 1917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00474" y="35537775"/>
          <a:ext cx="124721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96</xdr:row>
      <xdr:rowOff>180975</xdr:rowOff>
    </xdr:from>
    <xdr:to>
      <xdr:col>4</xdr:col>
      <xdr:colOff>1457325</xdr:colOff>
      <xdr:row>99</xdr:row>
      <xdr:rowOff>240453</xdr:rowOff>
    </xdr:to>
    <xdr:pic>
      <xdr:nvPicPr>
        <xdr:cNvPr id="8" name="Рисунок 1918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34050" y="36680775"/>
          <a:ext cx="1104900" cy="945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323849</xdr:colOff>
      <xdr:row>101</xdr:row>
      <xdr:rowOff>57150</xdr:rowOff>
    </xdr:from>
    <xdr:to>
      <xdr:col>4</xdr:col>
      <xdr:colOff>1323974</xdr:colOff>
      <xdr:row>104</xdr:row>
      <xdr:rowOff>235561</xdr:rowOff>
    </xdr:to>
    <xdr:pic>
      <xdr:nvPicPr>
        <xdr:cNvPr id="9" name="Рисунок 1919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00474" y="38452425"/>
          <a:ext cx="1000125" cy="1064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152398</xdr:colOff>
      <xdr:row>106</xdr:row>
      <xdr:rowOff>123824</xdr:rowOff>
    </xdr:from>
    <xdr:to>
      <xdr:col>4</xdr:col>
      <xdr:colOff>1561585</xdr:colOff>
      <xdr:row>110</xdr:row>
      <xdr:rowOff>57150</xdr:rowOff>
    </xdr:to>
    <xdr:pic>
      <xdr:nvPicPr>
        <xdr:cNvPr id="10" name="Рисунок 1920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34023" y="39766874"/>
          <a:ext cx="1409187" cy="113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1221979</xdr:colOff>
      <xdr:row>5</xdr:row>
      <xdr:rowOff>125071</xdr:rowOff>
    </xdr:from>
    <xdr:ext cx="408214" cy="23948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 rot="1373710">
          <a:off x="6603604" y="243964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</a:p>
      </xdr:txBody>
    </xdr:sp>
    <xdr:clientData/>
  </xdr:oneCellAnchor>
  <xdr:oneCellAnchor>
    <xdr:from>
      <xdr:col>4</xdr:col>
      <xdr:colOff>235919</xdr:colOff>
      <xdr:row>21</xdr:row>
      <xdr:rowOff>227617</xdr:rowOff>
    </xdr:from>
    <xdr:ext cx="408214" cy="23948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/>
      </xdr:nvSpPr>
      <xdr:spPr>
        <a:xfrm rot="1373710">
          <a:off x="5617544" y="67522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20</xdr:row>
      <xdr:rowOff>77426</xdr:rowOff>
    </xdr:from>
    <xdr:ext cx="408214" cy="23948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/>
      </xdr:nvSpPr>
      <xdr:spPr>
        <a:xfrm rot="1373710">
          <a:off x="6463895" y="618295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21</xdr:row>
      <xdr:rowOff>22838</xdr:rowOff>
    </xdr:from>
    <xdr:ext cx="408214" cy="23948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/>
      </xdr:nvSpPr>
      <xdr:spPr>
        <a:xfrm rot="20157076">
          <a:off x="6680915" y="65474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36</xdr:row>
      <xdr:rowOff>0</xdr:rowOff>
    </xdr:from>
    <xdr:ext cx="408214" cy="23948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 rot="20157076">
          <a:off x="5879710" y="128587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200868</xdr:colOff>
      <xdr:row>76</xdr:row>
      <xdr:rowOff>516721</xdr:rowOff>
    </xdr:from>
    <xdr:ext cx="445211" cy="23948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 rot="1174971">
          <a:off x="5582493" y="2844402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77</xdr:row>
      <xdr:rowOff>42476</xdr:rowOff>
    </xdr:from>
    <xdr:ext cx="445211" cy="23948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/>
      </xdr:nvSpPr>
      <xdr:spPr>
        <a:xfrm rot="1174971">
          <a:off x="5805078" y="284841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76</xdr:row>
      <xdr:rowOff>34727</xdr:rowOff>
    </xdr:from>
    <xdr:ext cx="445211" cy="23948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/>
      </xdr:nvSpPr>
      <xdr:spPr>
        <a:xfrm rot="1437686">
          <a:off x="6138612" y="280572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76</xdr:row>
      <xdr:rowOff>224299</xdr:rowOff>
    </xdr:from>
    <xdr:ext cx="445211" cy="23948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/>
      </xdr:nvSpPr>
      <xdr:spPr>
        <a:xfrm rot="1437686">
          <a:off x="6606963" y="2824684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76</xdr:row>
      <xdr:rowOff>8237</xdr:rowOff>
    </xdr:from>
    <xdr:ext cx="445211" cy="25915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/>
      </xdr:nvSpPr>
      <xdr:spPr>
        <a:xfrm rot="20101558">
          <a:off x="5639556" y="28030787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139203</xdr:colOff>
      <xdr:row>159</xdr:row>
      <xdr:rowOff>245294</xdr:rowOff>
    </xdr:from>
    <xdr:to>
      <xdr:col>4</xdr:col>
      <xdr:colOff>1600200</xdr:colOff>
      <xdr:row>163</xdr:row>
      <xdr:rowOff>238126</xdr:rowOff>
    </xdr:to>
    <xdr:pic>
      <xdr:nvPicPr>
        <xdr:cNvPr id="24" name="Рисунок 8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20828" y="58176344"/>
          <a:ext cx="1460997" cy="1250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155</xdr:row>
      <xdr:rowOff>122260</xdr:rowOff>
    </xdr:from>
    <xdr:to>
      <xdr:col>4</xdr:col>
      <xdr:colOff>1457325</xdr:colOff>
      <xdr:row>158</xdr:row>
      <xdr:rowOff>181367</xdr:rowOff>
    </xdr:to>
    <xdr:pic>
      <xdr:nvPicPr>
        <xdr:cNvPr id="25" name="Рисунок 9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95950" y="56796010"/>
          <a:ext cx="1143000" cy="100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490537</xdr:colOff>
      <xdr:row>150</xdr:row>
      <xdr:rowOff>180975</xdr:rowOff>
    </xdr:from>
    <xdr:to>
      <xdr:col>4</xdr:col>
      <xdr:colOff>1228724</xdr:colOff>
      <xdr:row>152</xdr:row>
      <xdr:rowOff>253603</xdr:rowOff>
    </xdr:to>
    <xdr:pic>
      <xdr:nvPicPr>
        <xdr:cNvPr id="26" name="Рисунок 10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72162" y="55283100"/>
          <a:ext cx="738187" cy="701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10</xdr:row>
      <xdr:rowOff>38099</xdr:rowOff>
    </xdr:from>
    <xdr:to>
      <xdr:col>4</xdr:col>
      <xdr:colOff>1257300</xdr:colOff>
      <xdr:row>13</xdr:row>
      <xdr:rowOff>28575</xdr:rowOff>
    </xdr:to>
    <xdr:pic>
      <xdr:nvPicPr>
        <xdr:cNvPr id="28" name="Рисунок 24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91225" y="3352799"/>
          <a:ext cx="647700" cy="590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1221979</xdr:colOff>
      <xdr:row>9</xdr:row>
      <xdr:rowOff>125071</xdr:rowOff>
    </xdr:from>
    <xdr:ext cx="408214" cy="239485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/>
      </xdr:nvSpPr>
      <xdr:spPr>
        <a:xfrm rot="1373710">
          <a:off x="6603604" y="323974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twoCellAnchor editAs="oneCell">
    <xdr:from>
      <xdr:col>4</xdr:col>
      <xdr:colOff>666750</xdr:colOff>
      <xdr:row>15</xdr:row>
      <xdr:rowOff>28575</xdr:rowOff>
    </xdr:from>
    <xdr:to>
      <xdr:col>4</xdr:col>
      <xdr:colOff>1323975</xdr:colOff>
      <xdr:row>18</xdr:row>
      <xdr:rowOff>17992</xdr:rowOff>
    </xdr:to>
    <xdr:pic>
      <xdr:nvPicPr>
        <xdr:cNvPr id="30" name="Рисунок 24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48375" y="4343400"/>
          <a:ext cx="657225" cy="589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1221979</xdr:colOff>
      <xdr:row>14</xdr:row>
      <xdr:rowOff>125071</xdr:rowOff>
    </xdr:from>
    <xdr:ext cx="408214" cy="239485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/>
      </xdr:nvSpPr>
      <xdr:spPr>
        <a:xfrm rot="1373710">
          <a:off x="6603604" y="423987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</a:p>
      </xdr:txBody>
    </xdr:sp>
    <xdr:clientData/>
  </xdr:oneCellAnchor>
  <xdr:twoCellAnchor editAs="oneCell">
    <xdr:from>
      <xdr:col>4</xdr:col>
      <xdr:colOff>438149</xdr:colOff>
      <xdr:row>19</xdr:row>
      <xdr:rowOff>161924</xdr:rowOff>
    </xdr:from>
    <xdr:to>
      <xdr:col>4</xdr:col>
      <xdr:colOff>1457324</xdr:colOff>
      <xdr:row>19</xdr:row>
      <xdr:rowOff>876299</xdr:rowOff>
    </xdr:to>
    <xdr:pic>
      <xdr:nvPicPr>
        <xdr:cNvPr id="32" name="Рисунок 24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19774" y="5276849"/>
          <a:ext cx="10191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257174</xdr:colOff>
      <xdr:row>22</xdr:row>
      <xdr:rowOff>276224</xdr:rowOff>
    </xdr:from>
    <xdr:to>
      <xdr:col>4</xdr:col>
      <xdr:colOff>1352549</xdr:colOff>
      <xdr:row>24</xdr:row>
      <xdr:rowOff>247649</xdr:rowOff>
    </xdr:to>
    <xdr:pic>
      <xdr:nvPicPr>
        <xdr:cNvPr id="33" name="Рисунок 29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38799" y="7219949"/>
          <a:ext cx="10953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235919</xdr:colOff>
      <xdr:row>23</xdr:row>
      <xdr:rowOff>256192</xdr:rowOff>
    </xdr:from>
    <xdr:ext cx="408214" cy="239485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>
        <a:xfrm rot="1373710">
          <a:off x="5617544" y="75809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22</xdr:row>
      <xdr:rowOff>96476</xdr:rowOff>
    </xdr:from>
    <xdr:ext cx="408214" cy="239485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>
        <a:xfrm rot="1373710">
          <a:off x="6463895" y="70402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1295134</xdr:colOff>
      <xdr:row>23</xdr:row>
      <xdr:rowOff>3327</xdr:rowOff>
    </xdr:from>
    <xdr:ext cx="408214" cy="259882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/>
      </xdr:nvSpPr>
      <xdr:spPr>
        <a:xfrm rot="20157076">
          <a:off x="6676759" y="7328052"/>
          <a:ext cx="408214" cy="259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</a:t>
          </a:r>
        </a:p>
      </xdr:txBody>
    </xdr:sp>
    <xdr:clientData/>
  </xdr:oneCellAnchor>
  <xdr:twoCellAnchor editAs="oneCell">
    <xdr:from>
      <xdr:col>4</xdr:col>
      <xdr:colOff>295274</xdr:colOff>
      <xdr:row>25</xdr:row>
      <xdr:rowOff>194171</xdr:rowOff>
    </xdr:from>
    <xdr:to>
      <xdr:col>4</xdr:col>
      <xdr:colOff>1368035</xdr:colOff>
      <xdr:row>26</xdr:row>
      <xdr:rowOff>438150</xdr:rowOff>
    </xdr:to>
    <xdr:pic>
      <xdr:nvPicPr>
        <xdr:cNvPr id="37" name="Рисунок 29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76899" y="8280896"/>
          <a:ext cx="1072761" cy="729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1082270</xdr:colOff>
      <xdr:row>25</xdr:row>
      <xdr:rowOff>96476</xdr:rowOff>
    </xdr:from>
    <xdr:ext cx="408214" cy="239485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>
        <a:xfrm rot="1373710">
          <a:off x="6463895" y="81832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1289765</xdr:colOff>
      <xdr:row>25</xdr:row>
      <xdr:rowOff>327638</xdr:rowOff>
    </xdr:from>
    <xdr:ext cx="408214" cy="239485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>
        <a:xfrm rot="20157076">
          <a:off x="6671390" y="84143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312119</xdr:colOff>
      <xdr:row>26</xdr:row>
      <xdr:rowOff>160942</xdr:rowOff>
    </xdr:from>
    <xdr:ext cx="408214" cy="239485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>
        <a:xfrm rot="1373710">
          <a:off x="5693744" y="87334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31</xdr:row>
      <xdr:rowOff>256192</xdr:rowOff>
    </xdr:from>
    <xdr:ext cx="408214" cy="239485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>
        <a:xfrm rot="1373710">
          <a:off x="5617544" y="109622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1079584</xdr:colOff>
      <xdr:row>30</xdr:row>
      <xdr:rowOff>109736</xdr:rowOff>
    </xdr:from>
    <xdr:ext cx="476384" cy="239485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>
        <a:xfrm rot="1373710">
          <a:off x="6461209" y="10415786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31</xdr:row>
      <xdr:rowOff>22838</xdr:rowOff>
    </xdr:from>
    <xdr:ext cx="408214" cy="239485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>
        <a:xfrm rot="20157076">
          <a:off x="6680915" y="1072893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31</xdr:row>
      <xdr:rowOff>344492</xdr:rowOff>
    </xdr:from>
    <xdr:ext cx="45719" cy="239485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>
        <a:xfrm rot="1373710" flipH="1">
          <a:off x="6007876" y="110505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33</xdr:row>
      <xdr:rowOff>256192</xdr:rowOff>
    </xdr:from>
    <xdr:ext cx="408214" cy="239485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/>
      </xdr:nvSpPr>
      <xdr:spPr>
        <a:xfrm rot="1373710">
          <a:off x="5617544" y="118195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1443415</xdr:colOff>
      <xdr:row>32</xdr:row>
      <xdr:rowOff>328912</xdr:rowOff>
    </xdr:from>
    <xdr:ext cx="45719" cy="89439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/>
      </xdr:nvSpPr>
      <xdr:spPr>
        <a:xfrm rot="1373710" flipH="1">
          <a:off x="6825040" y="11435062"/>
          <a:ext cx="45719" cy="894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33</xdr:row>
      <xdr:rowOff>22838</xdr:rowOff>
    </xdr:from>
    <xdr:ext cx="408214" cy="239485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 rot="20157076">
          <a:off x="6680915" y="115861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30</xdr:row>
      <xdr:rowOff>135454</xdr:rowOff>
    </xdr:from>
    <xdr:ext cx="445211" cy="239485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 rot="1174971">
          <a:off x="6421263" y="104415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90787</xdr:colOff>
      <xdr:row>31</xdr:row>
      <xdr:rowOff>15883</xdr:rowOff>
    </xdr:from>
    <xdr:ext cx="445211" cy="239485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/>
      </xdr:nvSpPr>
      <xdr:spPr>
        <a:xfrm rot="1174971">
          <a:off x="5472412" y="10721983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1181105</xdr:colOff>
      <xdr:row>31</xdr:row>
      <xdr:rowOff>153153</xdr:rowOff>
    </xdr:from>
    <xdr:ext cx="408214" cy="239485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/>
      </xdr:nvSpPr>
      <xdr:spPr>
        <a:xfrm rot="20157076">
          <a:off x="6562730" y="1085925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33</xdr:row>
      <xdr:rowOff>256192</xdr:rowOff>
    </xdr:from>
    <xdr:ext cx="408214" cy="239485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/>
      </xdr:nvSpPr>
      <xdr:spPr>
        <a:xfrm rot="1373710">
          <a:off x="5617544" y="118195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32</xdr:row>
      <xdr:rowOff>96476</xdr:rowOff>
    </xdr:from>
    <xdr:ext cx="408214" cy="239485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/>
      </xdr:nvSpPr>
      <xdr:spPr>
        <a:xfrm rot="1373710">
          <a:off x="6463895" y="1120262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33</xdr:row>
      <xdr:rowOff>22838</xdr:rowOff>
    </xdr:from>
    <xdr:ext cx="408214" cy="239485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/>
      </xdr:nvSpPr>
      <xdr:spPr>
        <a:xfrm rot="20157076">
          <a:off x="6680915" y="115861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33</xdr:row>
      <xdr:rowOff>256192</xdr:rowOff>
    </xdr:from>
    <xdr:ext cx="408214" cy="239485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/>
      </xdr:nvSpPr>
      <xdr:spPr>
        <a:xfrm rot="1373710">
          <a:off x="5617544" y="118195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33</xdr:row>
      <xdr:rowOff>344492</xdr:rowOff>
    </xdr:from>
    <xdr:ext cx="45719" cy="239485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/>
      </xdr:nvSpPr>
      <xdr:spPr>
        <a:xfrm rot="1373710" flipH="1">
          <a:off x="6007876" y="119078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32</xdr:row>
      <xdr:rowOff>135454</xdr:rowOff>
    </xdr:from>
    <xdr:ext cx="445211" cy="239485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/>
      </xdr:nvSpPr>
      <xdr:spPr>
        <a:xfrm rot="1174971">
          <a:off x="6421263" y="112416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109168</xdr:colOff>
      <xdr:row>33</xdr:row>
      <xdr:rowOff>267409</xdr:rowOff>
    </xdr:from>
    <xdr:ext cx="445211" cy="235494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/>
      </xdr:nvSpPr>
      <xdr:spPr>
        <a:xfrm rot="1174971">
          <a:off x="5490793" y="11830759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30</xdr:row>
      <xdr:rowOff>96476</xdr:rowOff>
    </xdr:from>
    <xdr:ext cx="408214" cy="239485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/>
      </xdr:nvSpPr>
      <xdr:spPr>
        <a:xfrm rot="1373710">
          <a:off x="6463895" y="1040252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31</xdr:row>
      <xdr:rowOff>22838</xdr:rowOff>
    </xdr:from>
    <xdr:ext cx="408214" cy="239485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/>
      </xdr:nvSpPr>
      <xdr:spPr>
        <a:xfrm rot="20157076">
          <a:off x="6680915" y="1072893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32</xdr:row>
      <xdr:rowOff>135454</xdr:rowOff>
    </xdr:from>
    <xdr:ext cx="445211" cy="239485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/>
      </xdr:nvSpPr>
      <xdr:spPr>
        <a:xfrm rot="1174971">
          <a:off x="6421263" y="112416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226395</xdr:colOff>
      <xdr:row>26</xdr:row>
      <xdr:rowOff>551467</xdr:rowOff>
    </xdr:from>
    <xdr:ext cx="408214" cy="239485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/>
      </xdr:nvSpPr>
      <xdr:spPr>
        <a:xfrm rot="1373710">
          <a:off x="5608020" y="90477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359744</xdr:colOff>
      <xdr:row>30</xdr:row>
      <xdr:rowOff>8542</xdr:rowOff>
    </xdr:from>
    <xdr:ext cx="408214" cy="239485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/>
      </xdr:nvSpPr>
      <xdr:spPr>
        <a:xfrm rot="1373710">
          <a:off x="5741369" y="103145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31</xdr:row>
      <xdr:rowOff>344492</xdr:rowOff>
    </xdr:from>
    <xdr:ext cx="45719" cy="239485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/>
      </xdr:nvSpPr>
      <xdr:spPr>
        <a:xfrm rot="1373710" flipH="1">
          <a:off x="6007876" y="110505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30</xdr:row>
      <xdr:rowOff>135454</xdr:rowOff>
    </xdr:from>
    <xdr:ext cx="445211" cy="239485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/>
      </xdr:nvSpPr>
      <xdr:spPr>
        <a:xfrm rot="1174971">
          <a:off x="6421263" y="104415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1295405</xdr:colOff>
      <xdr:row>30</xdr:row>
      <xdr:rowOff>381753</xdr:rowOff>
    </xdr:from>
    <xdr:ext cx="408214" cy="239485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/>
      </xdr:nvSpPr>
      <xdr:spPr>
        <a:xfrm rot="20157076">
          <a:off x="6677030" y="1068780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26</xdr:row>
      <xdr:rowOff>344492</xdr:rowOff>
    </xdr:from>
    <xdr:ext cx="45719" cy="239485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/>
      </xdr:nvSpPr>
      <xdr:spPr>
        <a:xfrm rot="1373710" flipH="1">
          <a:off x="6007876" y="89169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381000</xdr:colOff>
      <xdr:row>30</xdr:row>
      <xdr:rowOff>171450</xdr:rowOff>
    </xdr:from>
    <xdr:to>
      <xdr:col>4</xdr:col>
      <xdr:colOff>1219200</xdr:colOff>
      <xdr:row>31</xdr:row>
      <xdr:rowOff>285750</xdr:rowOff>
    </xdr:to>
    <xdr:pic>
      <xdr:nvPicPr>
        <xdr:cNvPr id="67" name="Рисунок 30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62625" y="10477500"/>
          <a:ext cx="838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235919</xdr:colOff>
      <xdr:row>33</xdr:row>
      <xdr:rowOff>256192</xdr:rowOff>
    </xdr:from>
    <xdr:ext cx="408214" cy="239485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/>
      </xdr:nvSpPr>
      <xdr:spPr>
        <a:xfrm rot="1373710">
          <a:off x="5617544" y="118195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1079584</xdr:colOff>
      <xdr:row>32</xdr:row>
      <xdr:rowOff>109736</xdr:rowOff>
    </xdr:from>
    <xdr:ext cx="476384" cy="239485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/>
      </xdr:nvSpPr>
      <xdr:spPr>
        <a:xfrm rot="1373710">
          <a:off x="6461209" y="11215886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33</xdr:row>
      <xdr:rowOff>22838</xdr:rowOff>
    </xdr:from>
    <xdr:ext cx="408214" cy="239485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/>
      </xdr:nvSpPr>
      <xdr:spPr>
        <a:xfrm rot="20157076">
          <a:off x="6680915" y="115861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33</xdr:row>
      <xdr:rowOff>344492</xdr:rowOff>
    </xdr:from>
    <xdr:ext cx="45719" cy="239485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/>
      </xdr:nvSpPr>
      <xdr:spPr>
        <a:xfrm rot="1373710" flipH="1">
          <a:off x="6007876" y="119078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32</xdr:row>
      <xdr:rowOff>135454</xdr:rowOff>
    </xdr:from>
    <xdr:ext cx="445211" cy="239485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/>
      </xdr:nvSpPr>
      <xdr:spPr>
        <a:xfrm rot="1174971">
          <a:off x="6421263" y="112416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857256</xdr:colOff>
      <xdr:row>33</xdr:row>
      <xdr:rowOff>57902</xdr:rowOff>
    </xdr:from>
    <xdr:ext cx="408214" cy="239485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/>
      </xdr:nvSpPr>
      <xdr:spPr>
        <a:xfrm rot="20157076">
          <a:off x="6238881" y="1162125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32</xdr:row>
      <xdr:rowOff>96476</xdr:rowOff>
    </xdr:from>
    <xdr:ext cx="408214" cy="239485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/>
      </xdr:nvSpPr>
      <xdr:spPr>
        <a:xfrm rot="1373710">
          <a:off x="6463895" y="1120262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112095</xdr:colOff>
      <xdr:row>33</xdr:row>
      <xdr:rowOff>18067</xdr:rowOff>
    </xdr:from>
    <xdr:ext cx="408214" cy="239485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/>
      </xdr:nvSpPr>
      <xdr:spPr>
        <a:xfrm rot="1373710">
          <a:off x="5493720" y="115814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226395</xdr:colOff>
      <xdr:row>31</xdr:row>
      <xdr:rowOff>551467</xdr:rowOff>
    </xdr:from>
    <xdr:ext cx="408214" cy="239485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/>
      </xdr:nvSpPr>
      <xdr:spPr>
        <a:xfrm rot="1373710">
          <a:off x="5608020" y="111051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359744</xdr:colOff>
      <xdr:row>32</xdr:row>
      <xdr:rowOff>8542</xdr:rowOff>
    </xdr:from>
    <xdr:ext cx="408214" cy="239485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/>
      </xdr:nvSpPr>
      <xdr:spPr>
        <a:xfrm rot="1373710">
          <a:off x="5741369" y="111146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33</xdr:row>
      <xdr:rowOff>344492</xdr:rowOff>
    </xdr:from>
    <xdr:ext cx="45719" cy="239485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/>
      </xdr:nvSpPr>
      <xdr:spPr>
        <a:xfrm rot="1373710" flipH="1">
          <a:off x="6007876" y="119078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32</xdr:row>
      <xdr:rowOff>135454</xdr:rowOff>
    </xdr:from>
    <xdr:ext cx="445211" cy="239485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/>
      </xdr:nvSpPr>
      <xdr:spPr>
        <a:xfrm rot="1174971">
          <a:off x="6421263" y="112416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31</xdr:row>
      <xdr:rowOff>344492</xdr:rowOff>
    </xdr:from>
    <xdr:ext cx="45719" cy="239485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/>
      </xdr:nvSpPr>
      <xdr:spPr>
        <a:xfrm rot="1373710" flipH="1">
          <a:off x="6007876" y="110505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200025</xdr:colOff>
      <xdr:row>32</xdr:row>
      <xdr:rowOff>157015</xdr:rowOff>
    </xdr:from>
    <xdr:to>
      <xdr:col>4</xdr:col>
      <xdr:colOff>1162050</xdr:colOff>
      <xdr:row>33</xdr:row>
      <xdr:rowOff>304800</xdr:rowOff>
    </xdr:to>
    <xdr:pic>
      <xdr:nvPicPr>
        <xdr:cNvPr id="81" name="Рисунок 30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81650" y="11263165"/>
          <a:ext cx="962025" cy="604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34</xdr:row>
      <xdr:rowOff>114300</xdr:rowOff>
    </xdr:from>
    <xdr:to>
      <xdr:col>4</xdr:col>
      <xdr:colOff>1047750</xdr:colOff>
      <xdr:row>35</xdr:row>
      <xdr:rowOff>219075</xdr:rowOff>
    </xdr:to>
    <xdr:pic>
      <xdr:nvPicPr>
        <xdr:cNvPr id="82" name="Рисунок 30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81650" y="12134850"/>
          <a:ext cx="847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934863</xdr:colOff>
      <xdr:row>34</xdr:row>
      <xdr:rowOff>68779</xdr:rowOff>
    </xdr:from>
    <xdr:ext cx="445211" cy="239485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/>
      </xdr:nvSpPr>
      <xdr:spPr>
        <a:xfrm rot="1174971">
          <a:off x="6316488" y="1208932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52686</xdr:colOff>
      <xdr:row>35</xdr:row>
      <xdr:rowOff>149232</xdr:rowOff>
    </xdr:from>
    <xdr:ext cx="445211" cy="239485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/>
      </xdr:nvSpPr>
      <xdr:spPr>
        <a:xfrm rot="1174971">
          <a:off x="5434311" y="1258888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914405</xdr:colOff>
      <xdr:row>35</xdr:row>
      <xdr:rowOff>115053</xdr:rowOff>
    </xdr:from>
    <xdr:ext cx="408214" cy="239485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/>
      </xdr:nvSpPr>
      <xdr:spPr>
        <a:xfrm rot="20157076">
          <a:off x="6296030" y="1255470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34</xdr:row>
      <xdr:rowOff>0</xdr:rowOff>
    </xdr:from>
    <xdr:ext cx="408214" cy="239485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/>
      </xdr:nvSpPr>
      <xdr:spPr>
        <a:xfrm rot="1373710">
          <a:off x="5617544" y="120205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34</xdr:row>
      <xdr:rowOff>0</xdr:rowOff>
    </xdr:from>
    <xdr:ext cx="408214" cy="239485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/>
      </xdr:nvSpPr>
      <xdr:spPr>
        <a:xfrm rot="1373710">
          <a:off x="5617544" y="120205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34</xdr:row>
      <xdr:rowOff>0</xdr:rowOff>
    </xdr:from>
    <xdr:ext cx="408214" cy="239485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/>
      </xdr:nvSpPr>
      <xdr:spPr>
        <a:xfrm rot="1373710">
          <a:off x="5617544" y="120205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34</xdr:row>
      <xdr:rowOff>0</xdr:rowOff>
    </xdr:from>
    <xdr:ext cx="45719" cy="239485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/>
      </xdr:nvSpPr>
      <xdr:spPr>
        <a:xfrm rot="1373710" flipH="1">
          <a:off x="6007876" y="12020550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34</xdr:row>
      <xdr:rowOff>0</xdr:rowOff>
    </xdr:from>
    <xdr:ext cx="45719" cy="239485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/>
      </xdr:nvSpPr>
      <xdr:spPr>
        <a:xfrm rot="1373710" flipH="1">
          <a:off x="6007876" y="12020550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34</xdr:row>
      <xdr:rowOff>0</xdr:rowOff>
    </xdr:from>
    <xdr:ext cx="45719" cy="239485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/>
      </xdr:nvSpPr>
      <xdr:spPr>
        <a:xfrm rot="1373710" flipH="1">
          <a:off x="6007876" y="12020550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400051</xdr:colOff>
      <xdr:row>37</xdr:row>
      <xdr:rowOff>18302</xdr:rowOff>
    </xdr:from>
    <xdr:to>
      <xdr:col>4</xdr:col>
      <xdr:colOff>1333501</xdr:colOff>
      <xdr:row>39</xdr:row>
      <xdr:rowOff>123826</xdr:rowOff>
    </xdr:to>
    <xdr:pic>
      <xdr:nvPicPr>
        <xdr:cNvPr id="92" name="Рисунок 27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372351" y="13705727"/>
          <a:ext cx="933450" cy="734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935922</xdr:colOff>
      <xdr:row>36</xdr:row>
      <xdr:rowOff>230507</xdr:rowOff>
    </xdr:from>
    <xdr:ext cx="408214" cy="239485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/>
      </xdr:nvSpPr>
      <xdr:spPr>
        <a:xfrm rot="1373710">
          <a:off x="7908222" y="1360360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1166528</xdr:colOff>
      <xdr:row>37</xdr:row>
      <xdr:rowOff>15444</xdr:rowOff>
    </xdr:from>
    <xdr:ext cx="408214" cy="239485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/>
      </xdr:nvSpPr>
      <xdr:spPr>
        <a:xfrm rot="1373710">
          <a:off x="8138828" y="1370286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36</xdr:row>
      <xdr:rowOff>0</xdr:rowOff>
    </xdr:from>
    <xdr:ext cx="445211" cy="239485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/>
      </xdr:nvSpPr>
      <xdr:spPr>
        <a:xfrm rot="1174971">
          <a:off x="5491462" y="1285875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38</xdr:row>
      <xdr:rowOff>244216</xdr:rowOff>
    </xdr:from>
    <xdr:ext cx="408214" cy="239485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/>
      </xdr:nvSpPr>
      <xdr:spPr>
        <a:xfrm rot="20157076">
          <a:off x="5879710" y="1373161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390525</xdr:colOff>
      <xdr:row>41</xdr:row>
      <xdr:rowOff>114300</xdr:rowOff>
    </xdr:from>
    <xdr:to>
      <xdr:col>4</xdr:col>
      <xdr:colOff>1419225</xdr:colOff>
      <xdr:row>43</xdr:row>
      <xdr:rowOff>152400</xdr:rowOff>
    </xdr:to>
    <xdr:pic>
      <xdr:nvPicPr>
        <xdr:cNvPr id="97" name="Рисунок 27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362825" y="15059025"/>
          <a:ext cx="10287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897821</xdr:colOff>
      <xdr:row>41</xdr:row>
      <xdr:rowOff>1907</xdr:rowOff>
    </xdr:from>
    <xdr:ext cx="408214" cy="239485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/>
      </xdr:nvSpPr>
      <xdr:spPr>
        <a:xfrm rot="1373710">
          <a:off x="7870121" y="1494663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1137953</xdr:colOff>
      <xdr:row>41</xdr:row>
      <xdr:rowOff>82120</xdr:rowOff>
    </xdr:from>
    <xdr:ext cx="408214" cy="239485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/>
      </xdr:nvSpPr>
      <xdr:spPr>
        <a:xfrm rot="1373710">
          <a:off x="8110253" y="1502684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42</xdr:row>
      <xdr:rowOff>244216</xdr:rowOff>
    </xdr:from>
    <xdr:ext cx="408214" cy="239485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/>
      </xdr:nvSpPr>
      <xdr:spPr>
        <a:xfrm rot="20157076">
          <a:off x="5879710" y="1467459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514350</xdr:colOff>
      <xdr:row>45</xdr:row>
      <xdr:rowOff>57149</xdr:rowOff>
    </xdr:from>
    <xdr:to>
      <xdr:col>4</xdr:col>
      <xdr:colOff>1362075</xdr:colOff>
      <xdr:row>47</xdr:row>
      <xdr:rowOff>85724</xdr:rowOff>
    </xdr:to>
    <xdr:pic>
      <xdr:nvPicPr>
        <xdr:cNvPr id="101" name="Рисунок 27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86650" y="16297274"/>
          <a:ext cx="847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888298</xdr:colOff>
      <xdr:row>44</xdr:row>
      <xdr:rowOff>240031</xdr:rowOff>
    </xdr:from>
    <xdr:ext cx="408214" cy="239485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/>
      </xdr:nvSpPr>
      <xdr:spPr>
        <a:xfrm rot="1373710">
          <a:off x="7860598" y="1616583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1099853</xdr:colOff>
      <xdr:row>45</xdr:row>
      <xdr:rowOff>24969</xdr:rowOff>
    </xdr:from>
    <xdr:ext cx="408214" cy="239485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/>
      </xdr:nvSpPr>
      <xdr:spPr>
        <a:xfrm rot="1373710">
          <a:off x="8072153" y="1626509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42</xdr:row>
      <xdr:rowOff>263533</xdr:rowOff>
    </xdr:from>
    <xdr:ext cx="445211" cy="239485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/>
      </xdr:nvSpPr>
      <xdr:spPr>
        <a:xfrm rot="1174971">
          <a:off x="5491462" y="1469390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38098</xdr:colOff>
      <xdr:row>60</xdr:row>
      <xdr:rowOff>60325</xdr:rowOff>
    </xdr:from>
    <xdr:to>
      <xdr:col>4</xdr:col>
      <xdr:colOff>1733549</xdr:colOff>
      <xdr:row>62</xdr:row>
      <xdr:rowOff>352425</xdr:rowOff>
    </xdr:to>
    <xdr:pic>
      <xdr:nvPicPr>
        <xdr:cNvPr id="105" name="Рисунок 104" descr="https://www.unitex.ru/image_cache/600x600_sized_wm_unitex-watermark_0.1_r1_-image_products-rm-a4-204109.jpg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19723" y="21367750"/>
          <a:ext cx="1695451" cy="113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270698</xdr:colOff>
      <xdr:row>58</xdr:row>
      <xdr:rowOff>85725</xdr:rowOff>
    </xdr:from>
    <xdr:to>
      <xdr:col>4</xdr:col>
      <xdr:colOff>1447800</xdr:colOff>
      <xdr:row>59</xdr:row>
      <xdr:rowOff>400050</xdr:rowOff>
    </xdr:to>
    <xdr:pic>
      <xdr:nvPicPr>
        <xdr:cNvPr id="106" name="Рисунок 3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52323" y="20288250"/>
          <a:ext cx="1177102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200868</xdr:colOff>
      <xdr:row>58</xdr:row>
      <xdr:rowOff>516721</xdr:rowOff>
    </xdr:from>
    <xdr:ext cx="445211" cy="239485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/>
      </xdr:nvSpPr>
      <xdr:spPr>
        <a:xfrm rot="1174971">
          <a:off x="5582493" y="2071924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59</xdr:row>
      <xdr:rowOff>42476</xdr:rowOff>
    </xdr:from>
    <xdr:ext cx="445211" cy="239485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/>
      </xdr:nvSpPr>
      <xdr:spPr>
        <a:xfrm rot="1174971">
          <a:off x="5805078" y="2079745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58</xdr:row>
      <xdr:rowOff>34727</xdr:rowOff>
    </xdr:from>
    <xdr:ext cx="445211" cy="239485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/>
      </xdr:nvSpPr>
      <xdr:spPr>
        <a:xfrm rot="1437686">
          <a:off x="6138612" y="202372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58</xdr:row>
      <xdr:rowOff>224299</xdr:rowOff>
    </xdr:from>
    <xdr:ext cx="445211" cy="239485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/>
      </xdr:nvSpPr>
      <xdr:spPr>
        <a:xfrm rot="1437686">
          <a:off x="6606963" y="2042682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58</xdr:row>
      <xdr:rowOff>8237</xdr:rowOff>
    </xdr:from>
    <xdr:ext cx="445211" cy="25915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/>
      </xdr:nvSpPr>
      <xdr:spPr>
        <a:xfrm rot="20101558">
          <a:off x="5639556" y="20210762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1171771</xdr:colOff>
      <xdr:row>59</xdr:row>
      <xdr:rowOff>210687</xdr:rowOff>
    </xdr:from>
    <xdr:ext cx="445211" cy="239485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/>
      </xdr:nvSpPr>
      <xdr:spPr>
        <a:xfrm rot="20101558">
          <a:off x="6553396" y="2096566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179331</xdr:colOff>
      <xdr:row>63</xdr:row>
      <xdr:rowOff>104775</xdr:rowOff>
    </xdr:from>
    <xdr:to>
      <xdr:col>4</xdr:col>
      <xdr:colOff>1649186</xdr:colOff>
      <xdr:row>65</xdr:row>
      <xdr:rowOff>219075</xdr:rowOff>
    </xdr:to>
    <xdr:pic>
      <xdr:nvPicPr>
        <xdr:cNvPr id="113" name="Рисунок 112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0656" b="10656"/>
        <a:stretch>
          <a:fillRect/>
        </a:stretch>
      </xdr:blipFill>
      <xdr:spPr bwMode="auto">
        <a:xfrm>
          <a:off x="5560956" y="22679025"/>
          <a:ext cx="146985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238125</xdr:colOff>
      <xdr:row>66</xdr:row>
      <xdr:rowOff>57151</xdr:rowOff>
    </xdr:from>
    <xdr:to>
      <xdr:col>4</xdr:col>
      <xdr:colOff>1617694</xdr:colOff>
      <xdr:row>68</xdr:row>
      <xdr:rowOff>76201</xdr:rowOff>
    </xdr:to>
    <xdr:pic>
      <xdr:nvPicPr>
        <xdr:cNvPr id="114" name="Рисунок 113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3636" b="10909"/>
        <a:stretch>
          <a:fillRect/>
        </a:stretch>
      </xdr:blipFill>
      <xdr:spPr bwMode="auto">
        <a:xfrm>
          <a:off x="5619750" y="23888701"/>
          <a:ext cx="1379569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209551</xdr:colOff>
      <xdr:row>69</xdr:row>
      <xdr:rowOff>57149</xdr:rowOff>
    </xdr:from>
    <xdr:to>
      <xdr:col>4</xdr:col>
      <xdr:colOff>1504951</xdr:colOff>
      <xdr:row>71</xdr:row>
      <xdr:rowOff>285750</xdr:rowOff>
    </xdr:to>
    <xdr:pic>
      <xdr:nvPicPr>
        <xdr:cNvPr id="115" name="Рисунок 114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91176" y="25145999"/>
          <a:ext cx="1295400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333375</xdr:colOff>
      <xdr:row>75</xdr:row>
      <xdr:rowOff>38099</xdr:rowOff>
    </xdr:from>
    <xdr:to>
      <xdr:col>4</xdr:col>
      <xdr:colOff>1559379</xdr:colOff>
      <xdr:row>77</xdr:row>
      <xdr:rowOff>209550</xdr:rowOff>
    </xdr:to>
    <xdr:pic>
      <xdr:nvPicPr>
        <xdr:cNvPr id="117" name="Рисунок 116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00" y="27641549"/>
          <a:ext cx="1226004" cy="1009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200025</xdr:colOff>
      <xdr:row>48</xdr:row>
      <xdr:rowOff>56484</xdr:rowOff>
    </xdr:from>
    <xdr:to>
      <xdr:col>4</xdr:col>
      <xdr:colOff>1790700</xdr:colOff>
      <xdr:row>50</xdr:row>
      <xdr:rowOff>323850</xdr:rowOff>
    </xdr:to>
    <xdr:pic>
      <xdr:nvPicPr>
        <xdr:cNvPr id="118" name="Рисунок 117" descr="https://www.unitex.ru/image_cache/600x600_sized_wm_unitex-watermark_0.1_r1_-image_products-rm-a4-204145.jpg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7273" b="8601"/>
        <a:stretch>
          <a:fillRect/>
        </a:stretch>
      </xdr:blipFill>
      <xdr:spPr bwMode="auto">
        <a:xfrm>
          <a:off x="5581650" y="15763209"/>
          <a:ext cx="1590675" cy="1029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200025</xdr:colOff>
      <xdr:row>51</xdr:row>
      <xdr:rowOff>24539</xdr:rowOff>
    </xdr:from>
    <xdr:to>
      <xdr:col>4</xdr:col>
      <xdr:colOff>1676400</xdr:colOff>
      <xdr:row>53</xdr:row>
      <xdr:rowOff>333375</xdr:rowOff>
    </xdr:to>
    <xdr:pic>
      <xdr:nvPicPr>
        <xdr:cNvPr id="119" name="Рисунок 118" descr="https://www.unitex.ru/image_cache/600x600_sized_wm_unitex-watermark_0.1_r1_-image_products-rm-a4-204150.jpg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0811" b="12083"/>
        <a:stretch>
          <a:fillRect/>
        </a:stretch>
      </xdr:blipFill>
      <xdr:spPr bwMode="auto">
        <a:xfrm>
          <a:off x="5581650" y="16874264"/>
          <a:ext cx="1476375" cy="1070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200868</xdr:colOff>
      <xdr:row>60</xdr:row>
      <xdr:rowOff>0</xdr:rowOff>
    </xdr:from>
    <xdr:ext cx="445211" cy="239485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/>
      </xdr:nvSpPr>
      <xdr:spPr>
        <a:xfrm rot="1174971">
          <a:off x="5582493" y="2130742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60</xdr:row>
      <xdr:rowOff>0</xdr:rowOff>
    </xdr:from>
    <xdr:ext cx="445211" cy="239485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/>
      </xdr:nvSpPr>
      <xdr:spPr>
        <a:xfrm rot="1174971">
          <a:off x="5805078" y="2130742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60</xdr:row>
      <xdr:rowOff>0</xdr:rowOff>
    </xdr:from>
    <xdr:ext cx="445211" cy="239485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/>
      </xdr:nvSpPr>
      <xdr:spPr>
        <a:xfrm rot="1437686">
          <a:off x="6138612" y="2130742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60</xdr:row>
      <xdr:rowOff>0</xdr:rowOff>
    </xdr:from>
    <xdr:ext cx="445211" cy="239485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/>
      </xdr:nvSpPr>
      <xdr:spPr>
        <a:xfrm rot="1437686">
          <a:off x="6606963" y="2130742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60</xdr:row>
      <xdr:rowOff>0</xdr:rowOff>
    </xdr:from>
    <xdr:ext cx="445211" cy="25915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/>
      </xdr:nvSpPr>
      <xdr:spPr>
        <a:xfrm rot="20101558">
          <a:off x="5639556" y="21307425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1333696</xdr:colOff>
      <xdr:row>60</xdr:row>
      <xdr:rowOff>0</xdr:rowOff>
    </xdr:from>
    <xdr:ext cx="445211" cy="239485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/>
      </xdr:nvSpPr>
      <xdr:spPr>
        <a:xfrm rot="20101558">
          <a:off x="6715321" y="2130742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323849</xdr:colOff>
      <xdr:row>54</xdr:row>
      <xdr:rowOff>152400</xdr:rowOff>
    </xdr:from>
    <xdr:to>
      <xdr:col>4</xdr:col>
      <xdr:colOff>1631518</xdr:colOff>
      <xdr:row>55</xdr:row>
      <xdr:rowOff>457200</xdr:rowOff>
    </xdr:to>
    <xdr:pic>
      <xdr:nvPicPr>
        <xdr:cNvPr id="126" name="Рисунок 3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5474" y="18145125"/>
          <a:ext cx="130766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200868</xdr:colOff>
      <xdr:row>54</xdr:row>
      <xdr:rowOff>516721</xdr:rowOff>
    </xdr:from>
    <xdr:ext cx="445211" cy="239485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/>
      </xdr:nvSpPr>
      <xdr:spPr>
        <a:xfrm rot="1174971">
          <a:off x="5582493" y="1850944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55</xdr:row>
      <xdr:rowOff>42476</xdr:rowOff>
    </xdr:from>
    <xdr:ext cx="445211" cy="239485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/>
      </xdr:nvSpPr>
      <xdr:spPr>
        <a:xfrm rot="1174971">
          <a:off x="5805078" y="1858765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54</xdr:row>
      <xdr:rowOff>34727</xdr:rowOff>
    </xdr:from>
    <xdr:ext cx="445211" cy="239485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/>
      </xdr:nvSpPr>
      <xdr:spPr>
        <a:xfrm rot="1437686">
          <a:off x="6138612" y="180274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54</xdr:row>
      <xdr:rowOff>224299</xdr:rowOff>
    </xdr:from>
    <xdr:ext cx="445211" cy="239485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/>
      </xdr:nvSpPr>
      <xdr:spPr>
        <a:xfrm rot="1437686">
          <a:off x="6606963" y="1821702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54</xdr:row>
      <xdr:rowOff>8237</xdr:rowOff>
    </xdr:from>
    <xdr:ext cx="445211" cy="25915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/>
      </xdr:nvSpPr>
      <xdr:spPr>
        <a:xfrm rot="20101558">
          <a:off x="5639556" y="18000962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1333696</xdr:colOff>
      <xdr:row>54</xdr:row>
      <xdr:rowOff>525012</xdr:rowOff>
    </xdr:from>
    <xdr:ext cx="445211" cy="239485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/>
      </xdr:nvSpPr>
      <xdr:spPr>
        <a:xfrm rot="20101558">
          <a:off x="6715321" y="1851773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201586</xdr:colOff>
      <xdr:row>56</xdr:row>
      <xdr:rowOff>123825</xdr:rowOff>
    </xdr:from>
    <xdr:to>
      <xdr:col>4</xdr:col>
      <xdr:colOff>1571625</xdr:colOff>
      <xdr:row>57</xdr:row>
      <xdr:rowOff>352425</xdr:rowOff>
    </xdr:to>
    <xdr:pic>
      <xdr:nvPicPr>
        <xdr:cNvPr id="133" name="Рисунок 3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83211" y="19221450"/>
          <a:ext cx="1370039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200868</xdr:colOff>
      <xdr:row>56</xdr:row>
      <xdr:rowOff>516721</xdr:rowOff>
    </xdr:from>
    <xdr:ext cx="445211" cy="239485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/>
      </xdr:nvSpPr>
      <xdr:spPr>
        <a:xfrm rot="1174971">
          <a:off x="5582493" y="1961434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394878</xdr:colOff>
      <xdr:row>57</xdr:row>
      <xdr:rowOff>42476</xdr:rowOff>
    </xdr:from>
    <xdr:ext cx="445211" cy="239485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/>
      </xdr:nvSpPr>
      <xdr:spPr>
        <a:xfrm rot="1174971">
          <a:off x="5776503" y="1969255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56</xdr:row>
      <xdr:rowOff>34727</xdr:rowOff>
    </xdr:from>
    <xdr:ext cx="445211" cy="239485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 rot="1437686">
          <a:off x="6138612" y="191323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56</xdr:row>
      <xdr:rowOff>224299</xdr:rowOff>
    </xdr:from>
    <xdr:ext cx="445211" cy="239485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 rot="1437686">
          <a:off x="6606963" y="1932192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219831</xdr:colOff>
      <xdr:row>55</xdr:row>
      <xdr:rowOff>541637</xdr:rowOff>
    </xdr:from>
    <xdr:ext cx="445211" cy="25915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 rot="20101558">
          <a:off x="5601456" y="19086812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1276547</xdr:colOff>
      <xdr:row>57</xdr:row>
      <xdr:rowOff>48762</xdr:rowOff>
    </xdr:from>
    <xdr:ext cx="445211" cy="239485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 rot="20101558">
          <a:off x="6658172" y="1969883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628649</xdr:colOff>
      <xdr:row>79</xdr:row>
      <xdr:rowOff>342900</xdr:rowOff>
    </xdr:from>
    <xdr:to>
      <xdr:col>4</xdr:col>
      <xdr:colOff>1304924</xdr:colOff>
      <xdr:row>80</xdr:row>
      <xdr:rowOff>266700</xdr:rowOff>
    </xdr:to>
    <xdr:pic>
      <xdr:nvPicPr>
        <xdr:cNvPr id="140" name="Рисунок 1887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33924" y="30680025"/>
          <a:ext cx="6762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112</xdr:row>
      <xdr:rowOff>253276</xdr:rowOff>
    </xdr:from>
    <xdr:to>
      <xdr:col>4</xdr:col>
      <xdr:colOff>1522728</xdr:colOff>
      <xdr:row>114</xdr:row>
      <xdr:rowOff>285750</xdr:rowOff>
    </xdr:to>
    <xdr:pic>
      <xdr:nvPicPr>
        <xdr:cNvPr id="142" name="Рисунок 4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43550" y="43773001"/>
          <a:ext cx="1360803" cy="718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115</xdr:row>
      <xdr:rowOff>186601</xdr:rowOff>
    </xdr:from>
    <xdr:to>
      <xdr:col>4</xdr:col>
      <xdr:colOff>1672211</xdr:colOff>
      <xdr:row>117</xdr:row>
      <xdr:rowOff>276224</xdr:rowOff>
    </xdr:to>
    <xdr:pic>
      <xdr:nvPicPr>
        <xdr:cNvPr id="143" name="Рисунок 4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48075" y="44811226"/>
          <a:ext cx="1500761" cy="775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104776</xdr:colOff>
      <xdr:row>118</xdr:row>
      <xdr:rowOff>186601</xdr:rowOff>
    </xdr:from>
    <xdr:to>
      <xdr:col>4</xdr:col>
      <xdr:colOff>1552576</xdr:colOff>
      <xdr:row>120</xdr:row>
      <xdr:rowOff>276224</xdr:rowOff>
    </xdr:to>
    <xdr:pic>
      <xdr:nvPicPr>
        <xdr:cNvPr id="144" name="Рисунок 4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81401" y="45839926"/>
          <a:ext cx="1447800" cy="775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119152</xdr:colOff>
      <xdr:row>121</xdr:row>
      <xdr:rowOff>171450</xdr:rowOff>
    </xdr:from>
    <xdr:to>
      <xdr:col>4</xdr:col>
      <xdr:colOff>1416889</xdr:colOff>
      <xdr:row>123</xdr:row>
      <xdr:rowOff>276225</xdr:rowOff>
    </xdr:to>
    <xdr:pic>
      <xdr:nvPicPr>
        <xdr:cNvPr id="145" name="Рисунок 5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95777" y="46853475"/>
          <a:ext cx="1297737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121309</xdr:colOff>
      <xdr:row>124</xdr:row>
      <xdr:rowOff>104775</xdr:rowOff>
    </xdr:from>
    <xdr:to>
      <xdr:col>4</xdr:col>
      <xdr:colOff>1544128</xdr:colOff>
      <xdr:row>126</xdr:row>
      <xdr:rowOff>285750</xdr:rowOff>
    </xdr:to>
    <xdr:pic>
      <xdr:nvPicPr>
        <xdr:cNvPr id="146" name="Рисунок 5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97934" y="47815500"/>
          <a:ext cx="1422819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216021</xdr:colOff>
      <xdr:row>127</xdr:row>
      <xdr:rowOff>133350</xdr:rowOff>
    </xdr:from>
    <xdr:to>
      <xdr:col>4</xdr:col>
      <xdr:colOff>1607569</xdr:colOff>
      <xdr:row>129</xdr:row>
      <xdr:rowOff>295275</xdr:rowOff>
    </xdr:to>
    <xdr:pic>
      <xdr:nvPicPr>
        <xdr:cNvPr id="147" name="Рисунок 5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92646" y="48872775"/>
          <a:ext cx="1391548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130</xdr:row>
      <xdr:rowOff>323850</xdr:rowOff>
    </xdr:from>
    <xdr:to>
      <xdr:col>4</xdr:col>
      <xdr:colOff>1602714</xdr:colOff>
      <xdr:row>132</xdr:row>
      <xdr:rowOff>266700</xdr:rowOff>
    </xdr:to>
    <xdr:pic>
      <xdr:nvPicPr>
        <xdr:cNvPr id="148" name="Рисунок 7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53075" y="51187350"/>
          <a:ext cx="1431264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133</xdr:row>
      <xdr:rowOff>342900</xdr:rowOff>
    </xdr:from>
    <xdr:to>
      <xdr:col>4</xdr:col>
      <xdr:colOff>1533525</xdr:colOff>
      <xdr:row>135</xdr:row>
      <xdr:rowOff>333375</xdr:rowOff>
    </xdr:to>
    <xdr:pic>
      <xdr:nvPicPr>
        <xdr:cNvPr id="149" name="Рисунок 7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24500" y="52463700"/>
          <a:ext cx="13906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136</xdr:row>
      <xdr:rowOff>276225</xdr:rowOff>
    </xdr:from>
    <xdr:to>
      <xdr:col>4</xdr:col>
      <xdr:colOff>1604309</xdr:colOff>
      <xdr:row>138</xdr:row>
      <xdr:rowOff>323850</xdr:rowOff>
    </xdr:to>
    <xdr:pic>
      <xdr:nvPicPr>
        <xdr:cNvPr id="150" name="Рисунок 7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72125" y="53625750"/>
          <a:ext cx="1413809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323851</xdr:colOff>
      <xdr:row>0</xdr:row>
      <xdr:rowOff>161925</xdr:rowOff>
    </xdr:from>
    <xdr:to>
      <xdr:col>4</xdr:col>
      <xdr:colOff>476251</xdr:colOff>
      <xdr:row>0</xdr:row>
      <xdr:rowOff>1314450</xdr:rowOff>
    </xdr:to>
    <xdr:pic>
      <xdr:nvPicPr>
        <xdr:cNvPr id="151" name="Picture 14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67176" y="161925"/>
          <a:ext cx="146685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1218714</xdr:colOff>
      <xdr:row>48</xdr:row>
      <xdr:rowOff>116155</xdr:rowOff>
    </xdr:from>
    <xdr:ext cx="534222" cy="239485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 rot="1373710">
          <a:off x="6600339" y="15822880"/>
          <a:ext cx="53422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1836</a:t>
          </a:r>
        </a:p>
      </xdr:txBody>
    </xdr:sp>
    <xdr:clientData/>
  </xdr:oneCellAnchor>
  <xdr:oneCellAnchor>
    <xdr:from>
      <xdr:col>4</xdr:col>
      <xdr:colOff>287032</xdr:colOff>
      <xdr:row>49</xdr:row>
      <xdr:rowOff>336028</xdr:rowOff>
    </xdr:from>
    <xdr:ext cx="489370" cy="239485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 rot="1373710">
          <a:off x="5668657" y="16423753"/>
          <a:ext cx="489370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</a:p>
      </xdr:txBody>
    </xdr:sp>
    <xdr:clientData/>
  </xdr:oneCellAnchor>
  <xdr:oneCellAnchor>
    <xdr:from>
      <xdr:col>4</xdr:col>
      <xdr:colOff>1256814</xdr:colOff>
      <xdr:row>51</xdr:row>
      <xdr:rowOff>116154</xdr:rowOff>
    </xdr:from>
    <xdr:ext cx="534222" cy="239485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 rot="1853859">
          <a:off x="6638439" y="16965879"/>
          <a:ext cx="53422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1836</a:t>
          </a:r>
        </a:p>
      </xdr:txBody>
    </xdr:sp>
    <xdr:clientData/>
  </xdr:oneCellAnchor>
  <xdr:oneCellAnchor>
    <xdr:from>
      <xdr:col>4</xdr:col>
      <xdr:colOff>325132</xdr:colOff>
      <xdr:row>52</xdr:row>
      <xdr:rowOff>364602</xdr:rowOff>
    </xdr:from>
    <xdr:ext cx="489370" cy="239485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 rot="1373710">
          <a:off x="5706757" y="17595327"/>
          <a:ext cx="489370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1436</a:t>
          </a:r>
        </a:p>
      </xdr:txBody>
    </xdr:sp>
    <xdr:clientData/>
  </xdr:oneCellAnchor>
  <xdr:oneCellAnchor>
    <xdr:from>
      <xdr:col>4</xdr:col>
      <xdr:colOff>42453</xdr:colOff>
      <xdr:row>62</xdr:row>
      <xdr:rowOff>61527</xdr:rowOff>
    </xdr:from>
    <xdr:ext cx="445211" cy="239485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 rot="1174971">
          <a:off x="5424078" y="222071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861602</xdr:colOff>
      <xdr:row>60</xdr:row>
      <xdr:rowOff>356802</xdr:rowOff>
    </xdr:from>
    <xdr:ext cx="445211" cy="239485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 rot="1174971">
          <a:off x="6243227" y="216642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99601</xdr:colOff>
      <xdr:row>65</xdr:row>
      <xdr:rowOff>71052</xdr:rowOff>
    </xdr:from>
    <xdr:ext cx="445211" cy="239485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 rot="1174971">
          <a:off x="5481226" y="234835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820689</xdr:colOff>
      <xdr:row>64</xdr:row>
      <xdr:rowOff>268987</xdr:rowOff>
    </xdr:from>
    <xdr:ext cx="620252" cy="239485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 rot="20101558">
          <a:off x="6202314" y="232623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475</a:t>
          </a:r>
        </a:p>
      </xdr:txBody>
    </xdr:sp>
    <xdr:clientData/>
  </xdr:oneCellAnchor>
  <xdr:oneCellAnchor>
    <xdr:from>
      <xdr:col>4</xdr:col>
      <xdr:colOff>871127</xdr:colOff>
      <xdr:row>63</xdr:row>
      <xdr:rowOff>299652</xdr:rowOff>
    </xdr:from>
    <xdr:ext cx="445211" cy="239485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 rot="1621973">
          <a:off x="6252752" y="228739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76199</xdr:colOff>
      <xdr:row>86</xdr:row>
      <xdr:rowOff>123825</xdr:rowOff>
    </xdr:from>
    <xdr:ext cx="445211" cy="239485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 rot="19524056">
          <a:off x="5457824" y="336708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104775</xdr:colOff>
      <xdr:row>91</xdr:row>
      <xdr:rowOff>190500</xdr:rowOff>
    </xdr:from>
    <xdr:ext cx="445211" cy="239485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 rot="19524056">
          <a:off x="5486400" y="351186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133348</xdr:colOff>
      <xdr:row>96</xdr:row>
      <xdr:rowOff>200026</xdr:rowOff>
    </xdr:from>
    <xdr:ext cx="445211" cy="239485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 rot="19524056">
          <a:off x="5514973" y="366998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380121</xdr:colOff>
      <xdr:row>27</xdr:row>
      <xdr:rowOff>209550</xdr:rowOff>
    </xdr:from>
    <xdr:to>
      <xdr:col>4</xdr:col>
      <xdr:colOff>1257300</xdr:colOff>
      <xdr:row>29</xdr:row>
      <xdr:rowOff>66675</xdr:rowOff>
    </xdr:to>
    <xdr:pic>
      <xdr:nvPicPr>
        <xdr:cNvPr id="165" name="Picture 9393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5761746" y="9258300"/>
          <a:ext cx="877179" cy="69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299860</xdr:colOff>
      <xdr:row>27</xdr:row>
      <xdr:rowOff>40687</xdr:rowOff>
    </xdr:from>
    <xdr:ext cx="239485" cy="408214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 rot="18341334">
          <a:off x="5597121" y="91738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1213564</xdr:colOff>
      <xdr:row>27</xdr:row>
      <xdr:rowOff>289538</xdr:rowOff>
    </xdr:from>
    <xdr:ext cx="408214" cy="239485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 rot="19070971">
          <a:off x="6595189" y="93382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175801</xdr:colOff>
      <xdr:row>67</xdr:row>
      <xdr:rowOff>385377</xdr:rowOff>
    </xdr:from>
    <xdr:ext cx="445211" cy="239485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 rot="1174971">
          <a:off x="5557426" y="246360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820689</xdr:colOff>
      <xdr:row>67</xdr:row>
      <xdr:rowOff>116587</xdr:rowOff>
    </xdr:from>
    <xdr:ext cx="620252" cy="239485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 rot="20101558">
          <a:off x="6202314" y="243672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75   475</a:t>
          </a:r>
        </a:p>
      </xdr:txBody>
    </xdr:sp>
    <xdr:clientData/>
  </xdr:oneCellAnchor>
  <xdr:oneCellAnchor>
    <xdr:from>
      <xdr:col>4</xdr:col>
      <xdr:colOff>823503</xdr:colOff>
      <xdr:row>66</xdr:row>
      <xdr:rowOff>232976</xdr:rowOff>
    </xdr:from>
    <xdr:ext cx="445211" cy="239485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 rot="1621973">
          <a:off x="6205128" y="240645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156751</xdr:colOff>
      <xdr:row>70</xdr:row>
      <xdr:rowOff>413952</xdr:rowOff>
    </xdr:from>
    <xdr:ext cx="445211" cy="239485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 rot="1174971">
          <a:off x="5538376" y="259219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728254</xdr:colOff>
      <xdr:row>69</xdr:row>
      <xdr:rowOff>347276</xdr:rowOff>
    </xdr:from>
    <xdr:ext cx="445211" cy="239485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 rot="1621973">
          <a:off x="6109879" y="254361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696864</xdr:colOff>
      <xdr:row>70</xdr:row>
      <xdr:rowOff>230887</xdr:rowOff>
    </xdr:from>
    <xdr:ext cx="620252" cy="239485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 rot="20101558">
          <a:off x="6078489" y="257388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194851</xdr:colOff>
      <xdr:row>74</xdr:row>
      <xdr:rowOff>23427</xdr:rowOff>
    </xdr:from>
    <xdr:ext cx="445211" cy="239485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 rot="1174971">
          <a:off x="5576476" y="272077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804454</xdr:colOff>
      <xdr:row>72</xdr:row>
      <xdr:rowOff>328227</xdr:rowOff>
    </xdr:from>
    <xdr:ext cx="445211" cy="239485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 rot="1621973">
          <a:off x="6186079" y="266743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734964</xdr:colOff>
      <xdr:row>73</xdr:row>
      <xdr:rowOff>259462</xdr:rowOff>
    </xdr:from>
    <xdr:ext cx="620252" cy="239485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 rot="20101558">
          <a:off x="6116589" y="270247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261524</xdr:colOff>
      <xdr:row>76</xdr:row>
      <xdr:rowOff>385377</xdr:rowOff>
    </xdr:from>
    <xdr:ext cx="445211" cy="239485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 rot="1174971">
          <a:off x="5643149" y="284079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871127</xdr:colOff>
      <xdr:row>75</xdr:row>
      <xdr:rowOff>271077</xdr:rowOff>
    </xdr:from>
    <xdr:ext cx="445211" cy="239485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 rot="1621973">
          <a:off x="6252752" y="278745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801637</xdr:colOff>
      <xdr:row>76</xdr:row>
      <xdr:rowOff>202312</xdr:rowOff>
    </xdr:from>
    <xdr:ext cx="620252" cy="239485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 rot="20101558">
          <a:off x="6183262" y="2822486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190500</xdr:colOff>
      <xdr:row>81</xdr:row>
      <xdr:rowOff>33336</xdr:rowOff>
    </xdr:from>
    <xdr:ext cx="445211" cy="239485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 rot="19825504">
          <a:off x="5572125" y="3213258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59174</xdr:colOff>
      <xdr:row>101</xdr:row>
      <xdr:rowOff>67990</xdr:rowOff>
    </xdr:from>
    <xdr:ext cx="445211" cy="246576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 rot="19524056">
          <a:off x="3535799" y="38463265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0</xdr:colOff>
      <xdr:row>106</xdr:row>
      <xdr:rowOff>142875</xdr:rowOff>
    </xdr:from>
    <xdr:ext cx="445211" cy="246576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 rot="19524056">
          <a:off x="5381625" y="39785925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1276350</xdr:colOff>
      <xdr:row>112</xdr:row>
      <xdr:rowOff>133350</xdr:rowOff>
    </xdr:from>
    <xdr:ext cx="445211" cy="246576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 rot="1523684">
          <a:off x="6657975" y="43653075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1409699</xdr:colOff>
      <xdr:row>115</xdr:row>
      <xdr:rowOff>85726</xdr:rowOff>
    </xdr:from>
    <xdr:ext cx="445211" cy="246576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 rot="1523684">
          <a:off x="4886324" y="44710351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1247775</xdr:colOff>
      <xdr:row>118</xdr:row>
      <xdr:rowOff>57151</xdr:rowOff>
    </xdr:from>
    <xdr:ext cx="445211" cy="246576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 rot="1523684">
          <a:off x="4724400" y="45710476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1190625</xdr:colOff>
      <xdr:row>121</xdr:row>
      <xdr:rowOff>23811</xdr:rowOff>
    </xdr:from>
    <xdr:ext cx="445211" cy="246576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 rot="1523684">
          <a:off x="4667250" y="46705836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1304925</xdr:colOff>
      <xdr:row>124</xdr:row>
      <xdr:rowOff>0</xdr:rowOff>
    </xdr:from>
    <xdr:ext cx="445211" cy="246576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 rot="1523684">
          <a:off x="4781550" y="47710725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1352550</xdr:colOff>
      <xdr:row>127</xdr:row>
      <xdr:rowOff>9526</xdr:rowOff>
    </xdr:from>
    <xdr:ext cx="445211" cy="246576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 rot="1523684">
          <a:off x="4829175" y="48748951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1135201</xdr:colOff>
      <xdr:row>130</xdr:row>
      <xdr:rowOff>206052</xdr:rowOff>
    </xdr:from>
    <xdr:ext cx="606593" cy="246576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 rot="1158213">
          <a:off x="6516826" y="51069552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600  600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1068524</xdr:colOff>
      <xdr:row>133</xdr:row>
      <xdr:rowOff>234626</xdr:rowOff>
    </xdr:from>
    <xdr:ext cx="606593" cy="246576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 rot="1190144">
          <a:off x="6450149" y="52355426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1101861</xdr:colOff>
      <xdr:row>136</xdr:row>
      <xdr:rowOff>134613</xdr:rowOff>
    </xdr:from>
    <xdr:ext cx="606593" cy="246576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 rot="1190144">
          <a:off x="6483486" y="53484138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800  800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923924</xdr:colOff>
      <xdr:row>150</xdr:row>
      <xdr:rowOff>33338</xdr:rowOff>
    </xdr:from>
    <xdr:ext cx="445211" cy="246576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 rot="1628473">
          <a:off x="6305549" y="55135463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1152524</xdr:colOff>
      <xdr:row>155</xdr:row>
      <xdr:rowOff>14289</xdr:rowOff>
    </xdr:from>
    <xdr:ext cx="445211" cy="246576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 rot="1628473">
          <a:off x="6534149" y="56688039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1285874</xdr:colOff>
      <xdr:row>159</xdr:row>
      <xdr:rowOff>128589</xdr:rowOff>
    </xdr:from>
    <xdr:ext cx="445211" cy="246576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 rot="1628473">
          <a:off x="6667499" y="58059639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209551</xdr:colOff>
      <xdr:row>72</xdr:row>
      <xdr:rowOff>57149</xdr:rowOff>
    </xdr:from>
    <xdr:to>
      <xdr:col>4</xdr:col>
      <xdr:colOff>1504951</xdr:colOff>
      <xdr:row>74</xdr:row>
      <xdr:rowOff>285750</xdr:rowOff>
    </xdr:to>
    <xdr:pic>
      <xdr:nvPicPr>
        <xdr:cNvPr id="196" name="Рисунок 195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91176" y="26403299"/>
          <a:ext cx="1295400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156751</xdr:colOff>
      <xdr:row>73</xdr:row>
      <xdr:rowOff>413952</xdr:rowOff>
    </xdr:from>
    <xdr:ext cx="445211" cy="239485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 rot="1174971">
          <a:off x="5538376" y="271792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728254</xdr:colOff>
      <xdr:row>72</xdr:row>
      <xdr:rowOff>347276</xdr:rowOff>
    </xdr:from>
    <xdr:ext cx="445211" cy="239485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 rot="1621973">
          <a:off x="6109879" y="266934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696864</xdr:colOff>
      <xdr:row>73</xdr:row>
      <xdr:rowOff>230887</xdr:rowOff>
    </xdr:from>
    <xdr:ext cx="620252" cy="239485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 rot="20101558">
          <a:off x="6078489" y="269961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twoCellAnchor editAs="oneCell">
    <xdr:from>
      <xdr:col>4</xdr:col>
      <xdr:colOff>66675</xdr:colOff>
      <xdr:row>145</xdr:row>
      <xdr:rowOff>340668</xdr:rowOff>
    </xdr:from>
    <xdr:to>
      <xdr:col>4</xdr:col>
      <xdr:colOff>1619250</xdr:colOff>
      <xdr:row>147</xdr:row>
      <xdr:rowOff>253018</xdr:rowOff>
    </xdr:to>
    <xdr:pic>
      <xdr:nvPicPr>
        <xdr:cNvPr id="200" name="Рисунок 199" descr="Бенч-2-3.jpg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/>
        <a:stretch>
          <a:fillRect/>
        </a:stretch>
      </xdr:blipFill>
      <xdr:spPr>
        <a:xfrm>
          <a:off x="5705475" y="56900118"/>
          <a:ext cx="1552575" cy="78865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142</xdr:row>
      <xdr:rowOff>393055</xdr:rowOff>
    </xdr:from>
    <xdr:to>
      <xdr:col>4</xdr:col>
      <xdr:colOff>1609725</xdr:colOff>
      <xdr:row>144</xdr:row>
      <xdr:rowOff>305405</xdr:rowOff>
    </xdr:to>
    <xdr:pic>
      <xdr:nvPicPr>
        <xdr:cNvPr id="201" name="Рисунок 200" descr="Бенч-2-3.jpg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/>
        <a:stretch>
          <a:fillRect/>
        </a:stretch>
      </xdr:blipFill>
      <xdr:spPr>
        <a:xfrm>
          <a:off x="5695950" y="55638055"/>
          <a:ext cx="1552575" cy="78865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139</xdr:row>
      <xdr:rowOff>378768</xdr:rowOff>
    </xdr:from>
    <xdr:to>
      <xdr:col>4</xdr:col>
      <xdr:colOff>1619250</xdr:colOff>
      <xdr:row>141</xdr:row>
      <xdr:rowOff>291118</xdr:rowOff>
    </xdr:to>
    <xdr:pic>
      <xdr:nvPicPr>
        <xdr:cNvPr id="202" name="Рисунок 201" descr="Бенч-2-3.jpg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/>
        <a:stretch>
          <a:fillRect/>
        </a:stretch>
      </xdr:blipFill>
      <xdr:spPr>
        <a:xfrm>
          <a:off x="5705475" y="54309318"/>
          <a:ext cx="1552575" cy="788650"/>
        </a:xfrm>
        <a:prstGeom prst="rect">
          <a:avLst/>
        </a:prstGeom>
      </xdr:spPr>
    </xdr:pic>
    <xdr:clientData/>
  </xdr:twoCellAnchor>
  <xdr:oneCellAnchor>
    <xdr:from>
      <xdr:col>4</xdr:col>
      <xdr:colOff>1467611</xdr:colOff>
      <xdr:row>139</xdr:row>
      <xdr:rowOff>209550</xdr:rowOff>
    </xdr:from>
    <xdr:ext cx="246576" cy="606593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 rot="2920949">
          <a:off x="6926402" y="54320109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600  600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1467608</xdr:colOff>
      <xdr:row>142</xdr:row>
      <xdr:rowOff>161923</xdr:rowOff>
    </xdr:from>
    <xdr:ext cx="246576" cy="606593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 rot="2889905">
          <a:off x="6926399" y="55586932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1448557</xdr:colOff>
      <xdr:row>145</xdr:row>
      <xdr:rowOff>142871</xdr:rowOff>
    </xdr:from>
    <xdr:ext cx="246576" cy="606593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 rot="2922218">
          <a:off x="6907348" y="56882330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800  800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129678</xdr:colOff>
      <xdr:row>164</xdr:row>
      <xdr:rowOff>180975</xdr:rowOff>
    </xdr:from>
    <xdr:to>
      <xdr:col>4</xdr:col>
      <xdr:colOff>1590675</xdr:colOff>
      <xdr:row>167</xdr:row>
      <xdr:rowOff>345257</xdr:rowOff>
    </xdr:to>
    <xdr:pic>
      <xdr:nvPicPr>
        <xdr:cNvPr id="206" name="Рисунок 8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30378" y="62017275"/>
          <a:ext cx="1460997" cy="1250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1304917</xdr:colOff>
      <xdr:row>164</xdr:row>
      <xdr:rowOff>112968</xdr:rowOff>
    </xdr:from>
    <xdr:ext cx="445211" cy="288305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 rot="1628473">
          <a:off x="6905617" y="61949268"/>
          <a:ext cx="445211" cy="2883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168</xdr:row>
      <xdr:rowOff>0</xdr:rowOff>
    </xdr:from>
    <xdr:ext cx="408214" cy="239485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 rot="20157076">
          <a:off x="4022335" y="663035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590550</xdr:colOff>
      <xdr:row>78</xdr:row>
      <xdr:rowOff>190500</xdr:rowOff>
    </xdr:from>
    <xdr:to>
      <xdr:col>4</xdr:col>
      <xdr:colOff>1390650</xdr:colOff>
      <xdr:row>78</xdr:row>
      <xdr:rowOff>819150</xdr:rowOff>
    </xdr:to>
    <xdr:pic>
      <xdr:nvPicPr>
        <xdr:cNvPr id="209" name="Picture 9370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5572125" y="31013400"/>
          <a:ext cx="8001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285750</xdr:colOff>
      <xdr:row>78</xdr:row>
      <xdr:rowOff>123824</xdr:rowOff>
    </xdr:from>
    <xdr:ext cx="445211" cy="239485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 rot="20309544">
          <a:off x="5267325" y="3094672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9</xdr:col>
      <xdr:colOff>819150</xdr:colOff>
      <xdr:row>0</xdr:row>
      <xdr:rowOff>352425</xdr:rowOff>
    </xdr:from>
    <xdr:to>
      <xdr:col>10</xdr:col>
      <xdr:colOff>237525</xdr:colOff>
      <xdr:row>0</xdr:row>
      <xdr:rowOff>884117</xdr:rowOff>
    </xdr:to>
    <xdr:pic>
      <xdr:nvPicPr>
        <xdr:cNvPr id="211" name="Picture 3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6" cstate="print"/>
        <a:srcRect r="57260"/>
        <a:stretch>
          <a:fillRect/>
        </a:stretch>
      </xdr:blipFill>
      <xdr:spPr bwMode="auto">
        <a:xfrm>
          <a:off x="11896725" y="352425"/>
          <a:ext cx="532800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9</xdr:col>
      <xdr:colOff>57149</xdr:colOff>
      <xdr:row>0</xdr:row>
      <xdr:rowOff>352426</xdr:rowOff>
    </xdr:from>
    <xdr:to>
      <xdr:col>9</xdr:col>
      <xdr:colOff>597149</xdr:colOff>
      <xdr:row>0</xdr:row>
      <xdr:rowOff>892426</xdr:rowOff>
    </xdr:to>
    <xdr:pic>
      <xdr:nvPicPr>
        <xdr:cNvPr id="212" name="Рисунок 211" descr="dub-chesterfield003_2.jpg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1134724" y="352426"/>
          <a:ext cx="540000" cy="540000"/>
        </a:xfrm>
        <a:prstGeom prst="rect">
          <a:avLst/>
        </a:prstGeom>
      </xdr:spPr>
    </xdr:pic>
    <xdr:clientData/>
  </xdr:twoCellAnchor>
  <xdr:twoCellAnchor>
    <xdr:from>
      <xdr:col>10</xdr:col>
      <xdr:colOff>1276349</xdr:colOff>
      <xdr:row>0</xdr:row>
      <xdr:rowOff>352426</xdr:rowOff>
    </xdr:from>
    <xdr:to>
      <xdr:col>11</xdr:col>
      <xdr:colOff>425699</xdr:colOff>
      <xdr:row>0</xdr:row>
      <xdr:rowOff>892426</xdr:rowOff>
    </xdr:to>
    <xdr:pic>
      <xdr:nvPicPr>
        <xdr:cNvPr id="213" name="Рисунок 212" descr="Антрацит.jpg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3468349" y="352426"/>
          <a:ext cx="540000" cy="540000"/>
        </a:xfrm>
        <a:prstGeom prst="rect">
          <a:avLst/>
        </a:prstGeom>
      </xdr:spPr>
    </xdr:pic>
    <xdr:clientData/>
  </xdr:twoCellAnchor>
  <xdr:twoCellAnchor>
    <xdr:from>
      <xdr:col>8</xdr:col>
      <xdr:colOff>1333500</xdr:colOff>
      <xdr:row>0</xdr:row>
      <xdr:rowOff>887291</xdr:rowOff>
    </xdr:from>
    <xdr:to>
      <xdr:col>9</xdr:col>
      <xdr:colOff>809625</xdr:colOff>
      <xdr:row>1</xdr:row>
      <xdr:rowOff>85726</xdr:rowOff>
    </xdr:to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10963275" y="887291"/>
          <a:ext cx="923925" cy="58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9</xdr:col>
      <xdr:colOff>819150</xdr:colOff>
      <xdr:row>0</xdr:row>
      <xdr:rowOff>932718</xdr:rowOff>
    </xdr:from>
    <xdr:to>
      <xdr:col>10</xdr:col>
      <xdr:colOff>238125</xdr:colOff>
      <xdr:row>0</xdr:row>
      <xdr:rowOff>1381126</xdr:rowOff>
    </xdr:to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11896725" y="932718"/>
          <a:ext cx="533400" cy="448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10</xdr:col>
      <xdr:colOff>1200150</xdr:colOff>
      <xdr:row>0</xdr:row>
      <xdr:rowOff>906342</xdr:rowOff>
    </xdr:from>
    <xdr:to>
      <xdr:col>11</xdr:col>
      <xdr:colOff>552450</xdr:colOff>
      <xdr:row>1</xdr:row>
      <xdr:rowOff>19052</xdr:rowOff>
    </xdr:to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13392150" y="906342"/>
          <a:ext cx="742950" cy="50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twoCellAnchor>
    <xdr:from>
      <xdr:col>13</xdr:col>
      <xdr:colOff>409575</xdr:colOff>
      <xdr:row>0</xdr:row>
      <xdr:rowOff>390159</xdr:rowOff>
    </xdr:from>
    <xdr:to>
      <xdr:col>14</xdr:col>
      <xdr:colOff>267975</xdr:colOff>
      <xdr:row>0</xdr:row>
      <xdr:rowOff>840134</xdr:rowOff>
    </xdr:to>
    <xdr:pic>
      <xdr:nvPicPr>
        <xdr:cNvPr id="217" name="Рисунок 216" descr="цвет антрацит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268700" y="390159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344174</xdr:colOff>
      <xdr:row>0</xdr:row>
      <xdr:rowOff>390525</xdr:rowOff>
    </xdr:from>
    <xdr:to>
      <xdr:col>13</xdr:col>
      <xdr:colOff>184574</xdr:colOff>
      <xdr:row>0</xdr:row>
      <xdr:rowOff>840500</xdr:rowOff>
    </xdr:to>
    <xdr:pic>
      <xdr:nvPicPr>
        <xdr:cNvPr id="218" name="Picture 3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6" cstate="print"/>
        <a:srcRect r="57260"/>
        <a:stretch>
          <a:fillRect/>
        </a:stretch>
      </xdr:blipFill>
      <xdr:spPr bwMode="auto">
        <a:xfrm flipH="1">
          <a:off x="15593699" y="390525"/>
          <a:ext cx="450000" cy="449975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12</xdr:col>
      <xdr:colOff>361596</xdr:colOff>
      <xdr:row>0</xdr:row>
      <xdr:rowOff>828677</xdr:rowOff>
    </xdr:from>
    <xdr:to>
      <xdr:col>13</xdr:col>
      <xdr:colOff>200025</xdr:colOff>
      <xdr:row>0</xdr:row>
      <xdr:rowOff>1303929</xdr:rowOff>
    </xdr:to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15611121" y="828677"/>
          <a:ext cx="448029" cy="4752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Белый</a:t>
          </a:r>
        </a:p>
        <a:p>
          <a:pPr algn="ctr"/>
          <a:r>
            <a:rPr lang="en-US" sz="1100" b="1"/>
            <a:t>WHT</a:t>
          </a:r>
          <a:endParaRPr lang="ru-RU" sz="1100" b="1"/>
        </a:p>
      </xdr:txBody>
    </xdr:sp>
    <xdr:clientData/>
  </xdr:twoCellAnchor>
  <xdr:twoCellAnchor>
    <xdr:from>
      <xdr:col>13</xdr:col>
      <xdr:colOff>285750</xdr:colOff>
      <xdr:row>0</xdr:row>
      <xdr:rowOff>809627</xdr:rowOff>
    </xdr:from>
    <xdr:to>
      <xdr:col>14</xdr:col>
      <xdr:colOff>421419</xdr:colOff>
      <xdr:row>0</xdr:row>
      <xdr:rowOff>1265463</xdr:rowOff>
    </xdr:to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16144875" y="809627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12</xdr:col>
      <xdr:colOff>219075</xdr:colOff>
      <xdr:row>0</xdr:row>
      <xdr:rowOff>1209676</xdr:rowOff>
    </xdr:from>
    <xdr:ext cx="2195729" cy="280205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15468600" y="1209676"/>
          <a:ext cx="21957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опор и заглушек к-канала</a:t>
          </a:r>
          <a:endParaRPr lang="ru-RU" sz="1200"/>
        </a:p>
      </xdr:txBody>
    </xdr:sp>
    <xdr:clientData/>
  </xdr:oneCellAnchor>
  <xdr:twoCellAnchor editAs="oneCell">
    <xdr:from>
      <xdr:col>8</xdr:col>
      <xdr:colOff>66675</xdr:colOff>
      <xdr:row>0</xdr:row>
      <xdr:rowOff>352426</xdr:rowOff>
    </xdr:from>
    <xdr:to>
      <xdr:col>8</xdr:col>
      <xdr:colOff>606675</xdr:colOff>
      <xdr:row>0</xdr:row>
      <xdr:rowOff>892426</xdr:rowOff>
    </xdr:to>
    <xdr:pic>
      <xdr:nvPicPr>
        <xdr:cNvPr id="224" name="Picture 2" descr="https://www.fabrika-moder.ru/upload/iblock/407/407226f237ef920db422a2f0af53bd17.jpg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9696450" y="352426"/>
          <a:ext cx="540000" cy="540000"/>
        </a:xfrm>
        <a:prstGeom prst="rect">
          <a:avLst/>
        </a:prstGeom>
        <a:noFill/>
      </xdr:spPr>
    </xdr:pic>
    <xdr:clientData/>
  </xdr:twoCellAnchor>
  <xdr:oneCellAnchor>
    <xdr:from>
      <xdr:col>8</xdr:col>
      <xdr:colOff>0</xdr:colOff>
      <xdr:row>0</xdr:row>
      <xdr:rowOff>895351</xdr:rowOff>
    </xdr:from>
    <xdr:ext cx="660887" cy="436786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9629775" y="895351"/>
          <a:ext cx="6608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131</a:t>
          </a:r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twoCellAnchor editAs="oneCell">
    <xdr:from>
      <xdr:col>14</xdr:col>
      <xdr:colOff>457200</xdr:colOff>
      <xdr:row>0</xdr:row>
      <xdr:rowOff>390526</xdr:rowOff>
    </xdr:from>
    <xdr:to>
      <xdr:col>15</xdr:col>
      <xdr:colOff>297600</xdr:colOff>
      <xdr:row>0</xdr:row>
      <xdr:rowOff>840526</xdr:rowOff>
    </xdr:to>
    <xdr:pic>
      <xdr:nvPicPr>
        <xdr:cNvPr id="226" name="Рисунок 225" descr="цвет серый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25925" y="390526"/>
          <a:ext cx="450000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390525</xdr:colOff>
      <xdr:row>0</xdr:row>
      <xdr:rowOff>847726</xdr:rowOff>
    </xdr:from>
    <xdr:ext cx="574388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16859250" y="847726"/>
          <a:ext cx="5743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C</a:t>
          </a:r>
          <a:r>
            <a:rPr lang="ru-RU" sz="1100"/>
            <a:t>ерый</a:t>
          </a:r>
        </a:p>
      </xdr:txBody>
    </xdr:sp>
    <xdr:clientData/>
  </xdr:oneCellAnchor>
  <xdr:twoCellAnchor editAs="oneCell">
    <xdr:from>
      <xdr:col>10</xdr:col>
      <xdr:colOff>504825</xdr:colOff>
      <xdr:row>0</xdr:row>
      <xdr:rowOff>361951</xdr:rowOff>
    </xdr:from>
    <xdr:to>
      <xdr:col>10</xdr:col>
      <xdr:colOff>1044825</xdr:colOff>
      <xdr:row>0</xdr:row>
      <xdr:rowOff>901951</xdr:rowOff>
    </xdr:to>
    <xdr:pic>
      <xdr:nvPicPr>
        <xdr:cNvPr id="228" name="Рисунок 227" descr="серый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696825" y="361951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495300</xdr:colOff>
      <xdr:row>0</xdr:row>
      <xdr:rowOff>904876</xdr:rowOff>
    </xdr:from>
    <xdr:ext cx="574388" cy="436786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12687300" y="904876"/>
          <a:ext cx="57438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</a:p>
        <a:p>
          <a:pPr algn="ctr"/>
          <a:r>
            <a:rPr lang="ru-RU" sz="1100"/>
            <a:t>(</a:t>
          </a:r>
          <a:r>
            <a:rPr lang="en-US" sz="1100"/>
            <a:t>R2)</a:t>
          </a:r>
          <a:endParaRPr lang="ru-RU" sz="1100"/>
        </a:p>
      </xdr:txBody>
    </xdr:sp>
    <xdr:clientData/>
  </xdr:oneCellAnchor>
  <xdr:oneCellAnchor>
    <xdr:from>
      <xdr:col>8</xdr:col>
      <xdr:colOff>1409700</xdr:colOff>
      <xdr:row>0</xdr:row>
      <xdr:rowOff>38100</xdr:rowOff>
    </xdr:from>
    <xdr:ext cx="1657890" cy="280205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11039475" y="38100"/>
          <a:ext cx="16578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цвета ЛДСП под  заказ</a:t>
          </a:r>
          <a:endParaRPr lang="ru-RU" sz="1200"/>
        </a:p>
      </xdr:txBody>
    </xdr:sp>
    <xdr:clientData/>
  </xdr:oneCellAnchor>
  <xdr:oneCellAnchor>
    <xdr:from>
      <xdr:col>4</xdr:col>
      <xdr:colOff>1266825</xdr:colOff>
      <xdr:row>49</xdr:row>
      <xdr:rowOff>257175</xdr:rowOff>
    </xdr:from>
    <xdr:ext cx="408214" cy="239485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 rot="20157076">
          <a:off x="5362575" y="180689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1238250</xdr:colOff>
      <xdr:row>52</xdr:row>
      <xdr:rowOff>200025</xdr:rowOff>
    </xdr:from>
    <xdr:ext cx="408214" cy="239485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 rot="20157076">
          <a:off x="5334000" y="191547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895348</xdr:colOff>
      <xdr:row>61</xdr:row>
      <xdr:rowOff>241301</xdr:rowOff>
    </xdr:from>
    <xdr:ext cx="620252" cy="239485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 rot="20101558">
          <a:off x="4991098" y="23691851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75   475</a:t>
          </a:r>
        </a:p>
      </xdr:txBody>
    </xdr:sp>
    <xdr:clientData/>
  </xdr:oneCellAnchor>
  <xdr:oneCellAnchor>
    <xdr:from>
      <xdr:col>8</xdr:col>
      <xdr:colOff>723900</xdr:colOff>
      <xdr:row>0</xdr:row>
      <xdr:rowOff>894963</xdr:rowOff>
    </xdr:from>
    <xdr:ext cx="636136" cy="609013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10067925" y="894963"/>
          <a:ext cx="63613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 </a:t>
          </a:r>
        </a:p>
        <a:p>
          <a:pPr algn="ctr"/>
          <a:r>
            <a:rPr lang="ru-RU" sz="1100"/>
            <a:t>Камень</a:t>
          </a:r>
        </a:p>
        <a:p>
          <a:pPr algn="ctr"/>
          <a:r>
            <a:rPr lang="ru-RU" sz="1100"/>
            <a:t>(</a:t>
          </a:r>
          <a:r>
            <a:rPr lang="en-US" sz="1100" b="0"/>
            <a:t>U727</a:t>
          </a:r>
          <a:r>
            <a:rPr lang="en-US" sz="1100"/>
            <a:t>)  </a:t>
          </a:r>
          <a:endParaRPr lang="ru-RU" sz="1100"/>
        </a:p>
      </xdr:txBody>
    </xdr:sp>
    <xdr:clientData/>
  </xdr:oneCellAnchor>
  <xdr:twoCellAnchor editAs="oneCell">
    <xdr:from>
      <xdr:col>8</xdr:col>
      <xdr:colOff>779803</xdr:colOff>
      <xdr:row>0</xdr:row>
      <xdr:rowOff>342900</xdr:rowOff>
    </xdr:from>
    <xdr:to>
      <xdr:col>8</xdr:col>
      <xdr:colOff>1319803</xdr:colOff>
      <xdr:row>0</xdr:row>
      <xdr:rowOff>882900</xdr:rowOff>
    </xdr:to>
    <xdr:pic>
      <xdr:nvPicPr>
        <xdr:cNvPr id="235" name="Picture 3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3" cstate="print"/>
        <a:srcRect l="51937" t="53804" r="42125" b="35189"/>
        <a:stretch>
          <a:fillRect/>
        </a:stretch>
      </xdr:blipFill>
      <xdr:spPr bwMode="auto">
        <a:xfrm>
          <a:off x="10123828" y="342900"/>
          <a:ext cx="540000" cy="540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11</xdr:col>
      <xdr:colOff>552450</xdr:colOff>
      <xdr:row>0</xdr:row>
      <xdr:rowOff>904875</xdr:rowOff>
    </xdr:from>
    <xdr:to>
      <xdr:col>11</xdr:col>
      <xdr:colOff>1295400</xdr:colOff>
      <xdr:row>1</xdr:row>
      <xdr:rowOff>123825</xdr:rowOff>
    </xdr:to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13973175" y="904875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Венге</a:t>
          </a:r>
        </a:p>
        <a:p>
          <a:pPr algn="ctr"/>
          <a:r>
            <a:rPr lang="ru-RU" sz="1100" b="0"/>
            <a:t>ЦАВО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U2108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11</xdr:col>
      <xdr:colOff>647700</xdr:colOff>
      <xdr:row>0</xdr:row>
      <xdr:rowOff>352425</xdr:rowOff>
    </xdr:from>
    <xdr:to>
      <xdr:col>11</xdr:col>
      <xdr:colOff>1187700</xdr:colOff>
      <xdr:row>0</xdr:row>
      <xdr:rowOff>892425</xdr:rowOff>
    </xdr:to>
    <xdr:pic>
      <xdr:nvPicPr>
        <xdr:cNvPr id="237" name="Picture 6" descr="https://directoria-moder.ru/upload/iblock/f92/f92f33ae064e3f90c6bb07cf3786954d.jpg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4" cstate="print">
          <a:lum bright="10000"/>
        </a:blip>
        <a:srcRect t="48200" r="86600" b="39800"/>
        <a:stretch>
          <a:fillRect/>
        </a:stretch>
      </xdr:blipFill>
      <xdr:spPr bwMode="auto">
        <a:xfrm>
          <a:off x="14068425" y="352425"/>
          <a:ext cx="540000" cy="54000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1247775</xdr:colOff>
      <xdr:row>0</xdr:row>
      <xdr:rowOff>895350</xdr:rowOff>
    </xdr:from>
    <xdr:to>
      <xdr:col>12</xdr:col>
      <xdr:colOff>161925</xdr:colOff>
      <xdr:row>1</xdr:row>
      <xdr:rowOff>114300</xdr:rowOff>
    </xdr:to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14668500" y="895350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Бетон</a:t>
          </a:r>
          <a:endParaRPr lang="ru-RU" sz="1100" b="0"/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F186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11</xdr:col>
      <xdr:colOff>1362075</xdr:colOff>
      <xdr:row>0</xdr:row>
      <xdr:rowOff>361950</xdr:rowOff>
    </xdr:from>
    <xdr:to>
      <xdr:col>12</xdr:col>
      <xdr:colOff>73275</xdr:colOff>
      <xdr:row>0</xdr:row>
      <xdr:rowOff>901950</xdr:rowOff>
    </xdr:to>
    <xdr:pic>
      <xdr:nvPicPr>
        <xdr:cNvPr id="239" name="Рисунок 238" descr="Бетон.jpg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 cstate="print"/>
        <a:srcRect r="26000"/>
        <a:stretch>
          <a:fillRect/>
        </a:stretch>
      </xdr:blipFill>
      <xdr:spPr>
        <a:xfrm>
          <a:off x="14782800" y="361950"/>
          <a:ext cx="540000" cy="54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657225</xdr:colOff>
      <xdr:row>5</xdr:row>
      <xdr:rowOff>161925</xdr:rowOff>
    </xdr:from>
    <xdr:to>
      <xdr:col>4</xdr:col>
      <xdr:colOff>1228725</xdr:colOff>
      <xdr:row>8</xdr:row>
      <xdr:rowOff>142875</xdr:rowOff>
    </xdr:to>
    <xdr:pic>
      <xdr:nvPicPr>
        <xdr:cNvPr id="2" name="Рисунок 24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38850" y="247650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476250</xdr:colOff>
      <xdr:row>20</xdr:row>
      <xdr:rowOff>190500</xdr:rowOff>
    </xdr:from>
    <xdr:to>
      <xdr:col>4</xdr:col>
      <xdr:colOff>1400175</xdr:colOff>
      <xdr:row>21</xdr:row>
      <xdr:rowOff>352425</xdr:rowOff>
    </xdr:to>
    <xdr:pic>
      <xdr:nvPicPr>
        <xdr:cNvPr id="3" name="Рисунок 29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57875" y="6296025"/>
          <a:ext cx="923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371475</xdr:colOff>
      <xdr:row>81</xdr:row>
      <xdr:rowOff>142875</xdr:rowOff>
    </xdr:from>
    <xdr:to>
      <xdr:col>4</xdr:col>
      <xdr:colOff>1504950</xdr:colOff>
      <xdr:row>85</xdr:row>
      <xdr:rowOff>144138</xdr:rowOff>
    </xdr:to>
    <xdr:pic>
      <xdr:nvPicPr>
        <xdr:cNvPr id="5" name="Рисунок 1915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53100" y="32242125"/>
          <a:ext cx="1133475" cy="1106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238124</xdr:colOff>
      <xdr:row>86</xdr:row>
      <xdr:rowOff>142875</xdr:rowOff>
    </xdr:from>
    <xdr:to>
      <xdr:col>4</xdr:col>
      <xdr:colOff>1501165</xdr:colOff>
      <xdr:row>90</xdr:row>
      <xdr:rowOff>85725</xdr:rowOff>
    </xdr:to>
    <xdr:pic>
      <xdr:nvPicPr>
        <xdr:cNvPr id="6" name="Рисунок 1916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19749" y="33689925"/>
          <a:ext cx="1263041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323849</xdr:colOff>
      <xdr:row>91</xdr:row>
      <xdr:rowOff>171450</xdr:rowOff>
    </xdr:from>
    <xdr:to>
      <xdr:col>4</xdr:col>
      <xdr:colOff>1571064</xdr:colOff>
      <xdr:row>94</xdr:row>
      <xdr:rowOff>238125</xdr:rowOff>
    </xdr:to>
    <xdr:pic>
      <xdr:nvPicPr>
        <xdr:cNvPr id="7" name="Рисунок 1917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5474" y="35099625"/>
          <a:ext cx="124721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96</xdr:row>
      <xdr:rowOff>180975</xdr:rowOff>
    </xdr:from>
    <xdr:to>
      <xdr:col>4</xdr:col>
      <xdr:colOff>1457325</xdr:colOff>
      <xdr:row>99</xdr:row>
      <xdr:rowOff>183303</xdr:rowOff>
    </xdr:to>
    <xdr:pic>
      <xdr:nvPicPr>
        <xdr:cNvPr id="8" name="Рисунок 1918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34050" y="36680775"/>
          <a:ext cx="1104900" cy="945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323849</xdr:colOff>
      <xdr:row>101</xdr:row>
      <xdr:rowOff>152400</xdr:rowOff>
    </xdr:from>
    <xdr:to>
      <xdr:col>4</xdr:col>
      <xdr:colOff>1323974</xdr:colOff>
      <xdr:row>104</xdr:row>
      <xdr:rowOff>273661</xdr:rowOff>
    </xdr:to>
    <xdr:pic>
      <xdr:nvPicPr>
        <xdr:cNvPr id="9" name="Рисунок 1919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5474" y="38223825"/>
          <a:ext cx="1000125" cy="1064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152398</xdr:colOff>
      <xdr:row>106</xdr:row>
      <xdr:rowOff>123824</xdr:rowOff>
    </xdr:from>
    <xdr:to>
      <xdr:col>4</xdr:col>
      <xdr:colOff>1561585</xdr:colOff>
      <xdr:row>110</xdr:row>
      <xdr:rowOff>0</xdr:rowOff>
    </xdr:to>
    <xdr:pic>
      <xdr:nvPicPr>
        <xdr:cNvPr id="10" name="Рисунок 1920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34023" y="39766874"/>
          <a:ext cx="1409187" cy="113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142874</xdr:colOff>
      <xdr:row>112</xdr:row>
      <xdr:rowOff>152400</xdr:rowOff>
    </xdr:from>
    <xdr:to>
      <xdr:col>4</xdr:col>
      <xdr:colOff>1760659</xdr:colOff>
      <xdr:row>116</xdr:row>
      <xdr:rowOff>114300</xdr:rowOff>
    </xdr:to>
    <xdr:pic>
      <xdr:nvPicPr>
        <xdr:cNvPr id="11" name="Рисунок 1921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24499" y="41681400"/>
          <a:ext cx="161778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1221979</xdr:colOff>
      <xdr:row>5</xdr:row>
      <xdr:rowOff>125071</xdr:rowOff>
    </xdr:from>
    <xdr:ext cx="408214" cy="23948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/>
      </xdr:nvSpPr>
      <xdr:spPr>
        <a:xfrm rot="1373710">
          <a:off x="6603604" y="243964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</a:p>
      </xdr:txBody>
    </xdr:sp>
    <xdr:clientData/>
  </xdr:oneCellAnchor>
  <xdr:oneCellAnchor>
    <xdr:from>
      <xdr:col>4</xdr:col>
      <xdr:colOff>235919</xdr:colOff>
      <xdr:row>21</xdr:row>
      <xdr:rowOff>227617</xdr:rowOff>
    </xdr:from>
    <xdr:ext cx="408214" cy="23948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/>
      </xdr:nvSpPr>
      <xdr:spPr>
        <a:xfrm rot="1373710">
          <a:off x="5617544" y="67522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20</xdr:row>
      <xdr:rowOff>77426</xdr:rowOff>
    </xdr:from>
    <xdr:ext cx="408214" cy="23948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/>
      </xdr:nvSpPr>
      <xdr:spPr>
        <a:xfrm rot="1373710">
          <a:off x="6463895" y="618295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21</xdr:row>
      <xdr:rowOff>22838</xdr:rowOff>
    </xdr:from>
    <xdr:ext cx="408214" cy="23948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/>
      </xdr:nvSpPr>
      <xdr:spPr>
        <a:xfrm rot="20157076">
          <a:off x="6680915" y="65474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75</a:t>
          </a:r>
        </a:p>
      </xdr:txBody>
    </xdr:sp>
    <xdr:clientData/>
  </xdr:oneCellAnchor>
  <xdr:oneCellAnchor>
    <xdr:from>
      <xdr:col>4</xdr:col>
      <xdr:colOff>498085</xdr:colOff>
      <xdr:row>36</xdr:row>
      <xdr:rowOff>0</xdr:rowOff>
    </xdr:from>
    <xdr:ext cx="408214" cy="23948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/>
      </xdr:nvSpPr>
      <xdr:spPr>
        <a:xfrm rot="20157076">
          <a:off x="5879710" y="128587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200868</xdr:colOff>
      <xdr:row>76</xdr:row>
      <xdr:rowOff>516721</xdr:rowOff>
    </xdr:from>
    <xdr:ext cx="445211" cy="23948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/>
      </xdr:nvSpPr>
      <xdr:spPr>
        <a:xfrm rot="1174971">
          <a:off x="5582493" y="2844402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77</xdr:row>
      <xdr:rowOff>42476</xdr:rowOff>
    </xdr:from>
    <xdr:ext cx="445211" cy="23948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/>
      </xdr:nvSpPr>
      <xdr:spPr>
        <a:xfrm rot="1174971">
          <a:off x="5805078" y="284841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76</xdr:row>
      <xdr:rowOff>34727</xdr:rowOff>
    </xdr:from>
    <xdr:ext cx="445211" cy="23948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/>
      </xdr:nvSpPr>
      <xdr:spPr>
        <a:xfrm rot="1437686">
          <a:off x="6138612" y="280572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76</xdr:row>
      <xdr:rowOff>224299</xdr:rowOff>
    </xdr:from>
    <xdr:ext cx="445211" cy="23948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/>
      </xdr:nvSpPr>
      <xdr:spPr>
        <a:xfrm rot="1437686">
          <a:off x="6606963" y="2824684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76</xdr:row>
      <xdr:rowOff>8237</xdr:rowOff>
    </xdr:from>
    <xdr:ext cx="445211" cy="25915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/>
      </xdr:nvSpPr>
      <xdr:spPr>
        <a:xfrm rot="20101558">
          <a:off x="5639556" y="28030787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139203</xdr:colOff>
      <xdr:row>165</xdr:row>
      <xdr:rowOff>245294</xdr:rowOff>
    </xdr:from>
    <xdr:to>
      <xdr:col>4</xdr:col>
      <xdr:colOff>1600200</xdr:colOff>
      <xdr:row>169</xdr:row>
      <xdr:rowOff>238126</xdr:rowOff>
    </xdr:to>
    <xdr:pic>
      <xdr:nvPicPr>
        <xdr:cNvPr id="24" name="Рисунок 8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20828" y="58176344"/>
          <a:ext cx="1460997" cy="1250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161</xdr:row>
      <xdr:rowOff>122260</xdr:rowOff>
    </xdr:from>
    <xdr:to>
      <xdr:col>4</xdr:col>
      <xdr:colOff>1457325</xdr:colOff>
      <xdr:row>164</xdr:row>
      <xdr:rowOff>181367</xdr:rowOff>
    </xdr:to>
    <xdr:pic>
      <xdr:nvPicPr>
        <xdr:cNvPr id="25" name="Рисунок 9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95950" y="56796010"/>
          <a:ext cx="1143000" cy="100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490537</xdr:colOff>
      <xdr:row>156</xdr:row>
      <xdr:rowOff>180975</xdr:rowOff>
    </xdr:from>
    <xdr:to>
      <xdr:col>4</xdr:col>
      <xdr:colOff>1228724</xdr:colOff>
      <xdr:row>158</xdr:row>
      <xdr:rowOff>253603</xdr:rowOff>
    </xdr:to>
    <xdr:pic>
      <xdr:nvPicPr>
        <xdr:cNvPr id="26" name="Рисунок 10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72162" y="55283100"/>
          <a:ext cx="738187" cy="701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10</xdr:row>
      <xdr:rowOff>38099</xdr:rowOff>
    </xdr:from>
    <xdr:to>
      <xdr:col>4</xdr:col>
      <xdr:colOff>1257300</xdr:colOff>
      <xdr:row>13</xdr:row>
      <xdr:rowOff>28575</xdr:rowOff>
    </xdr:to>
    <xdr:pic>
      <xdr:nvPicPr>
        <xdr:cNvPr id="28" name="Рисунок 24">
          <a:extLst>
            <a:ext uri="{FF2B5EF4-FFF2-40B4-BE49-F238E27FC236}">
              <a16:creationId xmlns:a16="http://schemas.microsoft.com/office/drawing/2014/main" xmlns="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91225" y="3352799"/>
          <a:ext cx="647700" cy="590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1221979</xdr:colOff>
      <xdr:row>9</xdr:row>
      <xdr:rowOff>125071</xdr:rowOff>
    </xdr:from>
    <xdr:ext cx="408214" cy="239485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700-00001D000000}"/>
            </a:ext>
          </a:extLst>
        </xdr:cNvPr>
        <xdr:cNvSpPr txBox="1"/>
      </xdr:nvSpPr>
      <xdr:spPr>
        <a:xfrm rot="1373710">
          <a:off x="6603604" y="323974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twoCellAnchor editAs="oneCell">
    <xdr:from>
      <xdr:col>4</xdr:col>
      <xdr:colOff>666750</xdr:colOff>
      <xdr:row>15</xdr:row>
      <xdr:rowOff>28575</xdr:rowOff>
    </xdr:from>
    <xdr:to>
      <xdr:col>4</xdr:col>
      <xdr:colOff>1323975</xdr:colOff>
      <xdr:row>18</xdr:row>
      <xdr:rowOff>17992</xdr:rowOff>
    </xdr:to>
    <xdr:pic>
      <xdr:nvPicPr>
        <xdr:cNvPr id="30" name="Рисунок 24">
          <a:extLst>
            <a:ext uri="{FF2B5EF4-FFF2-40B4-BE49-F238E27FC236}">
              <a16:creationId xmlns:a16="http://schemas.microsoft.com/office/drawing/2014/main" xmlns="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48375" y="4343400"/>
          <a:ext cx="657225" cy="589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1221979</xdr:colOff>
      <xdr:row>14</xdr:row>
      <xdr:rowOff>125071</xdr:rowOff>
    </xdr:from>
    <xdr:ext cx="408214" cy="239485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700-00001F000000}"/>
            </a:ext>
          </a:extLst>
        </xdr:cNvPr>
        <xdr:cNvSpPr txBox="1"/>
      </xdr:nvSpPr>
      <xdr:spPr>
        <a:xfrm rot="1373710">
          <a:off x="6603604" y="423987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</a:p>
      </xdr:txBody>
    </xdr:sp>
    <xdr:clientData/>
  </xdr:oneCellAnchor>
  <xdr:twoCellAnchor editAs="oneCell">
    <xdr:from>
      <xdr:col>4</xdr:col>
      <xdr:colOff>438149</xdr:colOff>
      <xdr:row>19</xdr:row>
      <xdr:rowOff>161924</xdr:rowOff>
    </xdr:from>
    <xdr:to>
      <xdr:col>4</xdr:col>
      <xdr:colOff>1457324</xdr:colOff>
      <xdr:row>19</xdr:row>
      <xdr:rowOff>876299</xdr:rowOff>
    </xdr:to>
    <xdr:pic>
      <xdr:nvPicPr>
        <xdr:cNvPr id="32" name="Рисунок 24">
          <a:extLst>
            <a:ext uri="{FF2B5EF4-FFF2-40B4-BE49-F238E27FC236}">
              <a16:creationId xmlns:a16="http://schemas.microsoft.com/office/drawing/2014/main" xmlns="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19774" y="5276849"/>
          <a:ext cx="10191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257174</xdr:colOff>
      <xdr:row>22</xdr:row>
      <xdr:rowOff>276224</xdr:rowOff>
    </xdr:from>
    <xdr:to>
      <xdr:col>4</xdr:col>
      <xdr:colOff>1352549</xdr:colOff>
      <xdr:row>24</xdr:row>
      <xdr:rowOff>247649</xdr:rowOff>
    </xdr:to>
    <xdr:pic>
      <xdr:nvPicPr>
        <xdr:cNvPr id="33" name="Рисунок 29">
          <a:extLst>
            <a:ext uri="{FF2B5EF4-FFF2-40B4-BE49-F238E27FC236}">
              <a16:creationId xmlns:a16="http://schemas.microsoft.com/office/drawing/2014/main" xmlns="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38799" y="7219949"/>
          <a:ext cx="10953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235919</xdr:colOff>
      <xdr:row>23</xdr:row>
      <xdr:rowOff>256192</xdr:rowOff>
    </xdr:from>
    <xdr:ext cx="408214" cy="239485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700-000022000000}"/>
            </a:ext>
          </a:extLst>
        </xdr:cNvPr>
        <xdr:cNvSpPr txBox="1"/>
      </xdr:nvSpPr>
      <xdr:spPr>
        <a:xfrm rot="1373710">
          <a:off x="5617544" y="75809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22</xdr:row>
      <xdr:rowOff>96476</xdr:rowOff>
    </xdr:from>
    <xdr:ext cx="408214" cy="239485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700-000023000000}"/>
            </a:ext>
          </a:extLst>
        </xdr:cNvPr>
        <xdr:cNvSpPr txBox="1"/>
      </xdr:nvSpPr>
      <xdr:spPr>
        <a:xfrm rot="1373710">
          <a:off x="6463895" y="70402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1295134</xdr:colOff>
      <xdr:row>23</xdr:row>
      <xdr:rowOff>3327</xdr:rowOff>
    </xdr:from>
    <xdr:ext cx="408214" cy="259882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700-000024000000}"/>
            </a:ext>
          </a:extLst>
        </xdr:cNvPr>
        <xdr:cNvSpPr txBox="1"/>
      </xdr:nvSpPr>
      <xdr:spPr>
        <a:xfrm rot="20157076">
          <a:off x="6676759" y="7328052"/>
          <a:ext cx="408214" cy="259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</a:t>
          </a:r>
        </a:p>
      </xdr:txBody>
    </xdr:sp>
    <xdr:clientData/>
  </xdr:oneCellAnchor>
  <xdr:twoCellAnchor editAs="oneCell">
    <xdr:from>
      <xdr:col>4</xdr:col>
      <xdr:colOff>295274</xdr:colOff>
      <xdr:row>25</xdr:row>
      <xdr:rowOff>194171</xdr:rowOff>
    </xdr:from>
    <xdr:to>
      <xdr:col>4</xdr:col>
      <xdr:colOff>1368035</xdr:colOff>
      <xdr:row>26</xdr:row>
      <xdr:rowOff>438150</xdr:rowOff>
    </xdr:to>
    <xdr:pic>
      <xdr:nvPicPr>
        <xdr:cNvPr id="37" name="Рисунок 29">
          <a:extLst>
            <a:ext uri="{FF2B5EF4-FFF2-40B4-BE49-F238E27FC236}">
              <a16:creationId xmlns:a16="http://schemas.microsoft.com/office/drawing/2014/main" xmlns="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76899" y="8280896"/>
          <a:ext cx="1072761" cy="729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1082270</xdr:colOff>
      <xdr:row>25</xdr:row>
      <xdr:rowOff>96476</xdr:rowOff>
    </xdr:from>
    <xdr:ext cx="408214" cy="239485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700-000026000000}"/>
            </a:ext>
          </a:extLst>
        </xdr:cNvPr>
        <xdr:cNvSpPr txBox="1"/>
      </xdr:nvSpPr>
      <xdr:spPr>
        <a:xfrm rot="1373710">
          <a:off x="6463895" y="81832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1289765</xdr:colOff>
      <xdr:row>25</xdr:row>
      <xdr:rowOff>327638</xdr:rowOff>
    </xdr:from>
    <xdr:ext cx="408214" cy="239485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700-000027000000}"/>
            </a:ext>
          </a:extLst>
        </xdr:cNvPr>
        <xdr:cNvSpPr txBox="1"/>
      </xdr:nvSpPr>
      <xdr:spPr>
        <a:xfrm rot="20157076">
          <a:off x="6671390" y="84143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312119</xdr:colOff>
      <xdr:row>26</xdr:row>
      <xdr:rowOff>160942</xdr:rowOff>
    </xdr:from>
    <xdr:ext cx="408214" cy="239485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700-000028000000}"/>
            </a:ext>
          </a:extLst>
        </xdr:cNvPr>
        <xdr:cNvSpPr txBox="1"/>
      </xdr:nvSpPr>
      <xdr:spPr>
        <a:xfrm rot="1373710">
          <a:off x="5693744" y="87334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31</xdr:row>
      <xdr:rowOff>256192</xdr:rowOff>
    </xdr:from>
    <xdr:ext cx="408214" cy="239485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700-000029000000}"/>
            </a:ext>
          </a:extLst>
        </xdr:cNvPr>
        <xdr:cNvSpPr txBox="1"/>
      </xdr:nvSpPr>
      <xdr:spPr>
        <a:xfrm rot="1373710">
          <a:off x="5617544" y="109622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1079584</xdr:colOff>
      <xdr:row>30</xdr:row>
      <xdr:rowOff>109736</xdr:rowOff>
    </xdr:from>
    <xdr:ext cx="476384" cy="239485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00000000-0008-0000-0700-00002A000000}"/>
            </a:ext>
          </a:extLst>
        </xdr:cNvPr>
        <xdr:cNvSpPr txBox="1"/>
      </xdr:nvSpPr>
      <xdr:spPr>
        <a:xfrm rot="1373710">
          <a:off x="6461209" y="10415786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31</xdr:row>
      <xdr:rowOff>22838</xdr:rowOff>
    </xdr:from>
    <xdr:ext cx="408214" cy="239485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700-00002B000000}"/>
            </a:ext>
          </a:extLst>
        </xdr:cNvPr>
        <xdr:cNvSpPr txBox="1"/>
      </xdr:nvSpPr>
      <xdr:spPr>
        <a:xfrm rot="20157076">
          <a:off x="6680915" y="1072893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31</xdr:row>
      <xdr:rowOff>344492</xdr:rowOff>
    </xdr:from>
    <xdr:ext cx="45719" cy="239485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700-00002C000000}"/>
            </a:ext>
          </a:extLst>
        </xdr:cNvPr>
        <xdr:cNvSpPr txBox="1"/>
      </xdr:nvSpPr>
      <xdr:spPr>
        <a:xfrm rot="1373710" flipH="1">
          <a:off x="6007876" y="110505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33</xdr:row>
      <xdr:rowOff>256192</xdr:rowOff>
    </xdr:from>
    <xdr:ext cx="408214" cy="239485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000000-0008-0000-0700-00002D000000}"/>
            </a:ext>
          </a:extLst>
        </xdr:cNvPr>
        <xdr:cNvSpPr txBox="1"/>
      </xdr:nvSpPr>
      <xdr:spPr>
        <a:xfrm rot="1373710">
          <a:off x="5617544" y="118195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1443415</xdr:colOff>
      <xdr:row>32</xdr:row>
      <xdr:rowOff>328912</xdr:rowOff>
    </xdr:from>
    <xdr:ext cx="45719" cy="89439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700-00002E000000}"/>
            </a:ext>
          </a:extLst>
        </xdr:cNvPr>
        <xdr:cNvSpPr txBox="1"/>
      </xdr:nvSpPr>
      <xdr:spPr>
        <a:xfrm rot="1373710" flipH="1">
          <a:off x="6825040" y="11435062"/>
          <a:ext cx="45719" cy="894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33</xdr:row>
      <xdr:rowOff>22838</xdr:rowOff>
    </xdr:from>
    <xdr:ext cx="408214" cy="239485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700-00002F000000}"/>
            </a:ext>
          </a:extLst>
        </xdr:cNvPr>
        <xdr:cNvSpPr txBox="1"/>
      </xdr:nvSpPr>
      <xdr:spPr>
        <a:xfrm rot="20157076">
          <a:off x="6680915" y="115861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30</xdr:row>
      <xdr:rowOff>135454</xdr:rowOff>
    </xdr:from>
    <xdr:ext cx="445211" cy="239485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700-000030000000}"/>
            </a:ext>
          </a:extLst>
        </xdr:cNvPr>
        <xdr:cNvSpPr txBox="1"/>
      </xdr:nvSpPr>
      <xdr:spPr>
        <a:xfrm rot="1174971">
          <a:off x="6421263" y="104415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90787</xdr:colOff>
      <xdr:row>31</xdr:row>
      <xdr:rowOff>15883</xdr:rowOff>
    </xdr:from>
    <xdr:ext cx="445211" cy="239485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700-000031000000}"/>
            </a:ext>
          </a:extLst>
        </xdr:cNvPr>
        <xdr:cNvSpPr txBox="1"/>
      </xdr:nvSpPr>
      <xdr:spPr>
        <a:xfrm rot="1174971">
          <a:off x="5472412" y="10721983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1181105</xdr:colOff>
      <xdr:row>31</xdr:row>
      <xdr:rowOff>153153</xdr:rowOff>
    </xdr:from>
    <xdr:ext cx="408214" cy="239485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700-000032000000}"/>
            </a:ext>
          </a:extLst>
        </xdr:cNvPr>
        <xdr:cNvSpPr txBox="1"/>
      </xdr:nvSpPr>
      <xdr:spPr>
        <a:xfrm rot="20157076">
          <a:off x="6562730" y="1085925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33</xdr:row>
      <xdr:rowOff>256192</xdr:rowOff>
    </xdr:from>
    <xdr:ext cx="408214" cy="239485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700-000033000000}"/>
            </a:ext>
          </a:extLst>
        </xdr:cNvPr>
        <xdr:cNvSpPr txBox="1"/>
      </xdr:nvSpPr>
      <xdr:spPr>
        <a:xfrm rot="1373710">
          <a:off x="5617544" y="118195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32</xdr:row>
      <xdr:rowOff>96476</xdr:rowOff>
    </xdr:from>
    <xdr:ext cx="408214" cy="239485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700-000034000000}"/>
            </a:ext>
          </a:extLst>
        </xdr:cNvPr>
        <xdr:cNvSpPr txBox="1"/>
      </xdr:nvSpPr>
      <xdr:spPr>
        <a:xfrm rot="1373710">
          <a:off x="6463895" y="1120262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33</xdr:row>
      <xdr:rowOff>22838</xdr:rowOff>
    </xdr:from>
    <xdr:ext cx="408214" cy="239485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xmlns="" id="{00000000-0008-0000-0700-000035000000}"/>
            </a:ext>
          </a:extLst>
        </xdr:cNvPr>
        <xdr:cNvSpPr txBox="1"/>
      </xdr:nvSpPr>
      <xdr:spPr>
        <a:xfrm rot="20157076">
          <a:off x="6680915" y="115861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33</xdr:row>
      <xdr:rowOff>256192</xdr:rowOff>
    </xdr:from>
    <xdr:ext cx="408214" cy="239485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xmlns="" id="{00000000-0008-0000-0700-000036000000}"/>
            </a:ext>
          </a:extLst>
        </xdr:cNvPr>
        <xdr:cNvSpPr txBox="1"/>
      </xdr:nvSpPr>
      <xdr:spPr>
        <a:xfrm rot="1373710">
          <a:off x="5617544" y="118195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33</xdr:row>
      <xdr:rowOff>344492</xdr:rowOff>
    </xdr:from>
    <xdr:ext cx="45719" cy="239485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xmlns="" id="{00000000-0008-0000-0700-000037000000}"/>
            </a:ext>
          </a:extLst>
        </xdr:cNvPr>
        <xdr:cNvSpPr txBox="1"/>
      </xdr:nvSpPr>
      <xdr:spPr>
        <a:xfrm rot="1373710" flipH="1">
          <a:off x="6007876" y="119078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32</xdr:row>
      <xdr:rowOff>135454</xdr:rowOff>
    </xdr:from>
    <xdr:ext cx="445211" cy="239485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xmlns="" id="{00000000-0008-0000-0700-000038000000}"/>
            </a:ext>
          </a:extLst>
        </xdr:cNvPr>
        <xdr:cNvSpPr txBox="1"/>
      </xdr:nvSpPr>
      <xdr:spPr>
        <a:xfrm rot="1174971">
          <a:off x="6421263" y="112416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109168</xdr:colOff>
      <xdr:row>33</xdr:row>
      <xdr:rowOff>267409</xdr:rowOff>
    </xdr:from>
    <xdr:ext cx="445211" cy="235494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00000000-0008-0000-0700-000039000000}"/>
            </a:ext>
          </a:extLst>
        </xdr:cNvPr>
        <xdr:cNvSpPr txBox="1"/>
      </xdr:nvSpPr>
      <xdr:spPr>
        <a:xfrm rot="1174971">
          <a:off x="5490793" y="11830759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30</xdr:row>
      <xdr:rowOff>96476</xdr:rowOff>
    </xdr:from>
    <xdr:ext cx="408214" cy="239485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xmlns="" id="{00000000-0008-0000-0700-00003A000000}"/>
            </a:ext>
          </a:extLst>
        </xdr:cNvPr>
        <xdr:cNvSpPr txBox="1"/>
      </xdr:nvSpPr>
      <xdr:spPr>
        <a:xfrm rot="1373710">
          <a:off x="6463895" y="1040252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1299290</xdr:colOff>
      <xdr:row>31</xdr:row>
      <xdr:rowOff>22838</xdr:rowOff>
    </xdr:from>
    <xdr:ext cx="408214" cy="239485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700-00003B000000}"/>
            </a:ext>
          </a:extLst>
        </xdr:cNvPr>
        <xdr:cNvSpPr txBox="1"/>
      </xdr:nvSpPr>
      <xdr:spPr>
        <a:xfrm rot="20157076">
          <a:off x="6680915" y="1072893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32</xdr:row>
      <xdr:rowOff>135454</xdr:rowOff>
    </xdr:from>
    <xdr:ext cx="445211" cy="239485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xmlns="" id="{00000000-0008-0000-0700-00003C000000}"/>
            </a:ext>
          </a:extLst>
        </xdr:cNvPr>
        <xdr:cNvSpPr txBox="1"/>
      </xdr:nvSpPr>
      <xdr:spPr>
        <a:xfrm rot="1174971">
          <a:off x="6421263" y="112416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226395</xdr:colOff>
      <xdr:row>26</xdr:row>
      <xdr:rowOff>551467</xdr:rowOff>
    </xdr:from>
    <xdr:ext cx="408214" cy="239485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700-00003D000000}"/>
            </a:ext>
          </a:extLst>
        </xdr:cNvPr>
        <xdr:cNvSpPr txBox="1"/>
      </xdr:nvSpPr>
      <xdr:spPr>
        <a:xfrm rot="1373710">
          <a:off x="5608020" y="90477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359744</xdr:colOff>
      <xdr:row>30</xdr:row>
      <xdr:rowOff>8542</xdr:rowOff>
    </xdr:from>
    <xdr:ext cx="408214" cy="239485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xmlns="" id="{00000000-0008-0000-0700-00003E000000}"/>
            </a:ext>
          </a:extLst>
        </xdr:cNvPr>
        <xdr:cNvSpPr txBox="1"/>
      </xdr:nvSpPr>
      <xdr:spPr>
        <a:xfrm rot="1373710">
          <a:off x="5741369" y="103145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31</xdr:row>
      <xdr:rowOff>344492</xdr:rowOff>
    </xdr:from>
    <xdr:ext cx="45719" cy="239485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00000000-0008-0000-0700-00003F000000}"/>
            </a:ext>
          </a:extLst>
        </xdr:cNvPr>
        <xdr:cNvSpPr txBox="1"/>
      </xdr:nvSpPr>
      <xdr:spPr>
        <a:xfrm rot="1373710" flipH="1">
          <a:off x="6007876" y="110505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30</xdr:row>
      <xdr:rowOff>135454</xdr:rowOff>
    </xdr:from>
    <xdr:ext cx="445211" cy="239485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700-000040000000}"/>
            </a:ext>
          </a:extLst>
        </xdr:cNvPr>
        <xdr:cNvSpPr txBox="1"/>
      </xdr:nvSpPr>
      <xdr:spPr>
        <a:xfrm rot="1174971">
          <a:off x="6421263" y="104415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1295405</xdr:colOff>
      <xdr:row>30</xdr:row>
      <xdr:rowOff>381753</xdr:rowOff>
    </xdr:from>
    <xdr:ext cx="408214" cy="239485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xmlns="" id="{00000000-0008-0000-0700-000041000000}"/>
            </a:ext>
          </a:extLst>
        </xdr:cNvPr>
        <xdr:cNvSpPr txBox="1"/>
      </xdr:nvSpPr>
      <xdr:spPr>
        <a:xfrm rot="20157076">
          <a:off x="6677030" y="1068780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26</xdr:row>
      <xdr:rowOff>344492</xdr:rowOff>
    </xdr:from>
    <xdr:ext cx="45719" cy="239485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700-000042000000}"/>
            </a:ext>
          </a:extLst>
        </xdr:cNvPr>
        <xdr:cNvSpPr txBox="1"/>
      </xdr:nvSpPr>
      <xdr:spPr>
        <a:xfrm rot="1373710" flipH="1">
          <a:off x="6007876" y="89169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381000</xdr:colOff>
      <xdr:row>30</xdr:row>
      <xdr:rowOff>171450</xdr:rowOff>
    </xdr:from>
    <xdr:to>
      <xdr:col>4</xdr:col>
      <xdr:colOff>1219200</xdr:colOff>
      <xdr:row>31</xdr:row>
      <xdr:rowOff>285750</xdr:rowOff>
    </xdr:to>
    <xdr:pic>
      <xdr:nvPicPr>
        <xdr:cNvPr id="67" name="Рисунок 30">
          <a:extLst>
            <a:ext uri="{FF2B5EF4-FFF2-40B4-BE49-F238E27FC236}">
              <a16:creationId xmlns:a16="http://schemas.microsoft.com/office/drawing/2014/main" xmlns="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62625" y="10477500"/>
          <a:ext cx="838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235919</xdr:colOff>
      <xdr:row>33</xdr:row>
      <xdr:rowOff>256192</xdr:rowOff>
    </xdr:from>
    <xdr:ext cx="408214" cy="239485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00000000-0008-0000-0700-000044000000}"/>
            </a:ext>
          </a:extLst>
        </xdr:cNvPr>
        <xdr:cNvSpPr txBox="1"/>
      </xdr:nvSpPr>
      <xdr:spPr>
        <a:xfrm rot="1373710">
          <a:off x="5617544" y="1181954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1079584</xdr:colOff>
      <xdr:row>32</xdr:row>
      <xdr:rowOff>109736</xdr:rowOff>
    </xdr:from>
    <xdr:ext cx="476384" cy="239485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xmlns="" id="{00000000-0008-0000-0700-000045000000}"/>
            </a:ext>
          </a:extLst>
        </xdr:cNvPr>
        <xdr:cNvSpPr txBox="1"/>
      </xdr:nvSpPr>
      <xdr:spPr>
        <a:xfrm rot="1373710">
          <a:off x="6461209" y="11215886"/>
          <a:ext cx="47638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</a:p>
      </xdr:txBody>
    </xdr:sp>
    <xdr:clientData/>
  </xdr:oneCellAnchor>
  <xdr:oneCellAnchor>
    <xdr:from>
      <xdr:col>4</xdr:col>
      <xdr:colOff>1299290</xdr:colOff>
      <xdr:row>33</xdr:row>
      <xdr:rowOff>22838</xdr:rowOff>
    </xdr:from>
    <xdr:ext cx="408214" cy="239485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xmlns="" id="{00000000-0008-0000-0700-000046000000}"/>
            </a:ext>
          </a:extLst>
        </xdr:cNvPr>
        <xdr:cNvSpPr txBox="1"/>
      </xdr:nvSpPr>
      <xdr:spPr>
        <a:xfrm rot="20157076">
          <a:off x="6680915" y="115861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33</xdr:row>
      <xdr:rowOff>344492</xdr:rowOff>
    </xdr:from>
    <xdr:ext cx="45719" cy="239485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xmlns="" id="{00000000-0008-0000-0700-000047000000}"/>
            </a:ext>
          </a:extLst>
        </xdr:cNvPr>
        <xdr:cNvSpPr txBox="1"/>
      </xdr:nvSpPr>
      <xdr:spPr>
        <a:xfrm rot="1373710" flipH="1">
          <a:off x="6007876" y="119078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32</xdr:row>
      <xdr:rowOff>135454</xdr:rowOff>
    </xdr:from>
    <xdr:ext cx="445211" cy="239485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xmlns="" id="{00000000-0008-0000-0700-000048000000}"/>
            </a:ext>
          </a:extLst>
        </xdr:cNvPr>
        <xdr:cNvSpPr txBox="1"/>
      </xdr:nvSpPr>
      <xdr:spPr>
        <a:xfrm rot="1174971">
          <a:off x="6421263" y="112416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857256</xdr:colOff>
      <xdr:row>33</xdr:row>
      <xdr:rowOff>57902</xdr:rowOff>
    </xdr:from>
    <xdr:ext cx="408214" cy="239485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xmlns="" id="{00000000-0008-0000-0700-000049000000}"/>
            </a:ext>
          </a:extLst>
        </xdr:cNvPr>
        <xdr:cNvSpPr txBox="1"/>
      </xdr:nvSpPr>
      <xdr:spPr>
        <a:xfrm rot="20157076">
          <a:off x="6238881" y="1162125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1082270</xdr:colOff>
      <xdr:row>32</xdr:row>
      <xdr:rowOff>96476</xdr:rowOff>
    </xdr:from>
    <xdr:ext cx="408214" cy="239485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00000000-0008-0000-0700-00004A000000}"/>
            </a:ext>
          </a:extLst>
        </xdr:cNvPr>
        <xdr:cNvSpPr txBox="1"/>
      </xdr:nvSpPr>
      <xdr:spPr>
        <a:xfrm rot="1373710">
          <a:off x="6463895" y="1120262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112095</xdr:colOff>
      <xdr:row>33</xdr:row>
      <xdr:rowOff>18067</xdr:rowOff>
    </xdr:from>
    <xdr:ext cx="408214" cy="239485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xmlns="" id="{00000000-0008-0000-0700-00004B000000}"/>
            </a:ext>
          </a:extLst>
        </xdr:cNvPr>
        <xdr:cNvSpPr txBox="1"/>
      </xdr:nvSpPr>
      <xdr:spPr>
        <a:xfrm rot="1373710">
          <a:off x="5493720" y="115814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226395</xdr:colOff>
      <xdr:row>31</xdr:row>
      <xdr:rowOff>551467</xdr:rowOff>
    </xdr:from>
    <xdr:ext cx="408214" cy="239485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00000000-0008-0000-0700-00004C000000}"/>
            </a:ext>
          </a:extLst>
        </xdr:cNvPr>
        <xdr:cNvSpPr txBox="1"/>
      </xdr:nvSpPr>
      <xdr:spPr>
        <a:xfrm rot="1373710">
          <a:off x="5608020" y="1110516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359744</xdr:colOff>
      <xdr:row>32</xdr:row>
      <xdr:rowOff>8542</xdr:rowOff>
    </xdr:from>
    <xdr:ext cx="408214" cy="239485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xmlns="" id="{00000000-0008-0000-0700-00004D000000}"/>
            </a:ext>
          </a:extLst>
        </xdr:cNvPr>
        <xdr:cNvSpPr txBox="1"/>
      </xdr:nvSpPr>
      <xdr:spPr>
        <a:xfrm rot="1373710">
          <a:off x="5741369" y="1111469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33</xdr:row>
      <xdr:rowOff>344492</xdr:rowOff>
    </xdr:from>
    <xdr:ext cx="45719" cy="239485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xmlns="" id="{00000000-0008-0000-0700-00004E000000}"/>
            </a:ext>
          </a:extLst>
        </xdr:cNvPr>
        <xdr:cNvSpPr txBox="1"/>
      </xdr:nvSpPr>
      <xdr:spPr>
        <a:xfrm rot="1373710" flipH="1">
          <a:off x="6007876" y="1190784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1039638</xdr:colOff>
      <xdr:row>32</xdr:row>
      <xdr:rowOff>135454</xdr:rowOff>
    </xdr:from>
    <xdr:ext cx="445211" cy="239485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xmlns="" id="{00000000-0008-0000-0700-00004F000000}"/>
            </a:ext>
          </a:extLst>
        </xdr:cNvPr>
        <xdr:cNvSpPr txBox="1"/>
      </xdr:nvSpPr>
      <xdr:spPr>
        <a:xfrm rot="1174971">
          <a:off x="6421263" y="1124160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31</xdr:row>
      <xdr:rowOff>344492</xdr:rowOff>
    </xdr:from>
    <xdr:ext cx="45719" cy="239485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xmlns="" id="{00000000-0008-0000-0700-000050000000}"/>
            </a:ext>
          </a:extLst>
        </xdr:cNvPr>
        <xdr:cNvSpPr txBox="1"/>
      </xdr:nvSpPr>
      <xdr:spPr>
        <a:xfrm rot="1373710" flipH="1">
          <a:off x="6007876" y="11050592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200025</xdr:colOff>
      <xdr:row>32</xdr:row>
      <xdr:rowOff>157015</xdr:rowOff>
    </xdr:from>
    <xdr:to>
      <xdr:col>4</xdr:col>
      <xdr:colOff>1162050</xdr:colOff>
      <xdr:row>33</xdr:row>
      <xdr:rowOff>304800</xdr:rowOff>
    </xdr:to>
    <xdr:pic>
      <xdr:nvPicPr>
        <xdr:cNvPr id="81" name="Рисунок 30">
          <a:extLst>
            <a:ext uri="{FF2B5EF4-FFF2-40B4-BE49-F238E27FC236}">
              <a16:creationId xmlns:a16="http://schemas.microsoft.com/office/drawing/2014/main" xmlns="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81650" y="11263165"/>
          <a:ext cx="962025" cy="604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34</xdr:row>
      <xdr:rowOff>114300</xdr:rowOff>
    </xdr:from>
    <xdr:to>
      <xdr:col>4</xdr:col>
      <xdr:colOff>1047750</xdr:colOff>
      <xdr:row>35</xdr:row>
      <xdr:rowOff>219075</xdr:rowOff>
    </xdr:to>
    <xdr:pic>
      <xdr:nvPicPr>
        <xdr:cNvPr id="82" name="Рисунок 30">
          <a:extLst>
            <a:ext uri="{FF2B5EF4-FFF2-40B4-BE49-F238E27FC236}">
              <a16:creationId xmlns:a16="http://schemas.microsoft.com/office/drawing/2014/main" xmlns="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81650" y="12134850"/>
          <a:ext cx="847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934863</xdr:colOff>
      <xdr:row>34</xdr:row>
      <xdr:rowOff>68779</xdr:rowOff>
    </xdr:from>
    <xdr:ext cx="445211" cy="239485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00000000-0008-0000-0700-000053000000}"/>
            </a:ext>
          </a:extLst>
        </xdr:cNvPr>
        <xdr:cNvSpPr txBox="1"/>
      </xdr:nvSpPr>
      <xdr:spPr>
        <a:xfrm rot="1174971">
          <a:off x="6316488" y="12089329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52686</xdr:colOff>
      <xdr:row>35</xdr:row>
      <xdr:rowOff>149232</xdr:rowOff>
    </xdr:from>
    <xdr:ext cx="445211" cy="239485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xmlns="" id="{00000000-0008-0000-0700-000054000000}"/>
            </a:ext>
          </a:extLst>
        </xdr:cNvPr>
        <xdr:cNvSpPr txBox="1"/>
      </xdr:nvSpPr>
      <xdr:spPr>
        <a:xfrm rot="1174971">
          <a:off x="5434311" y="1258888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914405</xdr:colOff>
      <xdr:row>35</xdr:row>
      <xdr:rowOff>115053</xdr:rowOff>
    </xdr:from>
    <xdr:ext cx="408214" cy="239485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700-000055000000}"/>
            </a:ext>
          </a:extLst>
        </xdr:cNvPr>
        <xdr:cNvSpPr txBox="1"/>
      </xdr:nvSpPr>
      <xdr:spPr>
        <a:xfrm rot="20157076">
          <a:off x="6296030" y="1255470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34</xdr:row>
      <xdr:rowOff>0</xdr:rowOff>
    </xdr:from>
    <xdr:ext cx="408214" cy="239485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700-000056000000}"/>
            </a:ext>
          </a:extLst>
        </xdr:cNvPr>
        <xdr:cNvSpPr txBox="1"/>
      </xdr:nvSpPr>
      <xdr:spPr>
        <a:xfrm rot="1373710">
          <a:off x="5617544" y="120205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34</xdr:row>
      <xdr:rowOff>0</xdr:rowOff>
    </xdr:from>
    <xdr:ext cx="408214" cy="239485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xmlns="" id="{00000000-0008-0000-0700-000057000000}"/>
            </a:ext>
          </a:extLst>
        </xdr:cNvPr>
        <xdr:cNvSpPr txBox="1"/>
      </xdr:nvSpPr>
      <xdr:spPr>
        <a:xfrm rot="1373710">
          <a:off x="5617544" y="120205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235919</xdr:colOff>
      <xdr:row>34</xdr:row>
      <xdr:rowOff>0</xdr:rowOff>
    </xdr:from>
    <xdr:ext cx="408214" cy="239485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00000000-0008-0000-0700-000058000000}"/>
            </a:ext>
          </a:extLst>
        </xdr:cNvPr>
        <xdr:cNvSpPr txBox="1"/>
      </xdr:nvSpPr>
      <xdr:spPr>
        <a:xfrm rot="1373710">
          <a:off x="5617544" y="120205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34</xdr:row>
      <xdr:rowOff>0</xdr:rowOff>
    </xdr:from>
    <xdr:ext cx="45719" cy="239485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xmlns="" id="{00000000-0008-0000-0700-000059000000}"/>
            </a:ext>
          </a:extLst>
        </xdr:cNvPr>
        <xdr:cNvSpPr txBox="1"/>
      </xdr:nvSpPr>
      <xdr:spPr>
        <a:xfrm rot="1373710" flipH="1">
          <a:off x="6007876" y="12020550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34</xdr:row>
      <xdr:rowOff>0</xdr:rowOff>
    </xdr:from>
    <xdr:ext cx="45719" cy="239485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xmlns="" id="{00000000-0008-0000-0700-00005A000000}"/>
            </a:ext>
          </a:extLst>
        </xdr:cNvPr>
        <xdr:cNvSpPr txBox="1"/>
      </xdr:nvSpPr>
      <xdr:spPr>
        <a:xfrm rot="1373710" flipH="1">
          <a:off x="6007876" y="12020550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626251</xdr:colOff>
      <xdr:row>34</xdr:row>
      <xdr:rowOff>0</xdr:rowOff>
    </xdr:from>
    <xdr:ext cx="45719" cy="239485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xmlns="" id="{00000000-0008-0000-0700-00005B000000}"/>
            </a:ext>
          </a:extLst>
        </xdr:cNvPr>
        <xdr:cNvSpPr txBox="1"/>
      </xdr:nvSpPr>
      <xdr:spPr>
        <a:xfrm rot="1373710" flipH="1">
          <a:off x="6007876" y="12020550"/>
          <a:ext cx="45719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457201</xdr:colOff>
      <xdr:row>37</xdr:row>
      <xdr:rowOff>27827</xdr:rowOff>
    </xdr:from>
    <xdr:to>
      <xdr:col>4</xdr:col>
      <xdr:colOff>1390651</xdr:colOff>
      <xdr:row>39</xdr:row>
      <xdr:rowOff>133351</xdr:rowOff>
    </xdr:to>
    <xdr:pic>
      <xdr:nvPicPr>
        <xdr:cNvPr id="92" name="Рисунок 27">
          <a:extLst>
            <a:ext uri="{FF2B5EF4-FFF2-40B4-BE49-F238E27FC236}">
              <a16:creationId xmlns:a16="http://schemas.microsoft.com/office/drawing/2014/main" xmlns="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772276" y="13810502"/>
          <a:ext cx="933450" cy="734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993072</xdr:colOff>
      <xdr:row>36</xdr:row>
      <xdr:rowOff>240032</xdr:rowOff>
    </xdr:from>
    <xdr:ext cx="408214" cy="239485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xmlns="" id="{00000000-0008-0000-0700-00005D000000}"/>
            </a:ext>
          </a:extLst>
        </xdr:cNvPr>
        <xdr:cNvSpPr txBox="1"/>
      </xdr:nvSpPr>
      <xdr:spPr>
        <a:xfrm rot="1373710">
          <a:off x="7308147" y="1370838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1223678</xdr:colOff>
      <xdr:row>37</xdr:row>
      <xdr:rowOff>24969</xdr:rowOff>
    </xdr:from>
    <xdr:ext cx="408214" cy="239485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xmlns="" id="{00000000-0008-0000-0700-00005E000000}"/>
            </a:ext>
          </a:extLst>
        </xdr:cNvPr>
        <xdr:cNvSpPr txBox="1"/>
      </xdr:nvSpPr>
      <xdr:spPr>
        <a:xfrm rot="1373710">
          <a:off x="7538753" y="1380764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36</xdr:row>
      <xdr:rowOff>0</xdr:rowOff>
    </xdr:from>
    <xdr:ext cx="445211" cy="239485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xmlns="" id="{00000000-0008-0000-0700-00005F000000}"/>
            </a:ext>
          </a:extLst>
        </xdr:cNvPr>
        <xdr:cNvSpPr txBox="1"/>
      </xdr:nvSpPr>
      <xdr:spPr>
        <a:xfrm rot="1174971">
          <a:off x="5491462" y="12858750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38</xdr:row>
      <xdr:rowOff>244216</xdr:rowOff>
    </xdr:from>
    <xdr:ext cx="408214" cy="239485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xmlns="" id="{00000000-0008-0000-0700-000060000000}"/>
            </a:ext>
          </a:extLst>
        </xdr:cNvPr>
        <xdr:cNvSpPr txBox="1"/>
      </xdr:nvSpPr>
      <xdr:spPr>
        <a:xfrm rot="20157076">
          <a:off x="5879710" y="13731616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371475</xdr:colOff>
      <xdr:row>41</xdr:row>
      <xdr:rowOff>66674</xdr:rowOff>
    </xdr:from>
    <xdr:to>
      <xdr:col>4</xdr:col>
      <xdr:colOff>1400175</xdr:colOff>
      <xdr:row>43</xdr:row>
      <xdr:rowOff>190499</xdr:rowOff>
    </xdr:to>
    <xdr:pic>
      <xdr:nvPicPr>
        <xdr:cNvPr id="97" name="Рисунок 27">
          <a:extLst>
            <a:ext uri="{FF2B5EF4-FFF2-40B4-BE49-F238E27FC236}">
              <a16:creationId xmlns:a16="http://schemas.microsoft.com/office/drawing/2014/main" xmlns="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91150" y="15106649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878771</xdr:colOff>
      <xdr:row>40</xdr:row>
      <xdr:rowOff>268607</xdr:rowOff>
    </xdr:from>
    <xdr:ext cx="408214" cy="239485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xmlns="" id="{00000000-0008-0000-0700-000062000000}"/>
            </a:ext>
          </a:extLst>
        </xdr:cNvPr>
        <xdr:cNvSpPr txBox="1"/>
      </xdr:nvSpPr>
      <xdr:spPr>
        <a:xfrm rot="1373710">
          <a:off x="7193846" y="14679932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1118903</xdr:colOff>
      <xdr:row>41</xdr:row>
      <xdr:rowOff>34495</xdr:rowOff>
    </xdr:from>
    <xdr:ext cx="408214" cy="239485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xmlns="" id="{00000000-0008-0000-0700-000063000000}"/>
            </a:ext>
          </a:extLst>
        </xdr:cNvPr>
        <xdr:cNvSpPr txBox="1"/>
      </xdr:nvSpPr>
      <xdr:spPr>
        <a:xfrm rot="1373710">
          <a:off x="7433978" y="1476014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42</xdr:row>
      <xdr:rowOff>244216</xdr:rowOff>
    </xdr:from>
    <xdr:ext cx="408214" cy="239485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xmlns="" id="{00000000-0008-0000-0700-000064000000}"/>
            </a:ext>
          </a:extLst>
        </xdr:cNvPr>
        <xdr:cNvSpPr txBox="1"/>
      </xdr:nvSpPr>
      <xdr:spPr>
        <a:xfrm rot="20157076">
          <a:off x="5879710" y="1467459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457200</xdr:colOff>
      <xdr:row>45</xdr:row>
      <xdr:rowOff>57149</xdr:rowOff>
    </xdr:from>
    <xdr:to>
      <xdr:col>4</xdr:col>
      <xdr:colOff>1304925</xdr:colOff>
      <xdr:row>47</xdr:row>
      <xdr:rowOff>85724</xdr:rowOff>
    </xdr:to>
    <xdr:pic>
      <xdr:nvPicPr>
        <xdr:cNvPr id="101" name="Рисунок 27">
          <a:extLst>
            <a:ext uri="{FF2B5EF4-FFF2-40B4-BE49-F238E27FC236}">
              <a16:creationId xmlns:a16="http://schemas.microsoft.com/office/drawing/2014/main" xmlns="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76875" y="16392524"/>
          <a:ext cx="847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831148</xdr:colOff>
      <xdr:row>44</xdr:row>
      <xdr:rowOff>240031</xdr:rowOff>
    </xdr:from>
    <xdr:ext cx="408214" cy="239485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xmlns="" id="{00000000-0008-0000-0700-000066000000}"/>
            </a:ext>
          </a:extLst>
        </xdr:cNvPr>
        <xdr:cNvSpPr txBox="1"/>
      </xdr:nvSpPr>
      <xdr:spPr>
        <a:xfrm rot="1373710">
          <a:off x="5850823" y="1626108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1042703</xdr:colOff>
      <xdr:row>45</xdr:row>
      <xdr:rowOff>24969</xdr:rowOff>
    </xdr:from>
    <xdr:ext cx="408214" cy="239485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xmlns="" id="{00000000-0008-0000-0700-000067000000}"/>
            </a:ext>
          </a:extLst>
        </xdr:cNvPr>
        <xdr:cNvSpPr txBox="1"/>
      </xdr:nvSpPr>
      <xdr:spPr>
        <a:xfrm rot="1373710">
          <a:off x="6062378" y="1636034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109837</xdr:colOff>
      <xdr:row>42</xdr:row>
      <xdr:rowOff>263533</xdr:rowOff>
    </xdr:from>
    <xdr:ext cx="445211" cy="239485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xmlns="" id="{00000000-0008-0000-0700-000068000000}"/>
            </a:ext>
          </a:extLst>
        </xdr:cNvPr>
        <xdr:cNvSpPr txBox="1"/>
      </xdr:nvSpPr>
      <xdr:spPr>
        <a:xfrm rot="1174971">
          <a:off x="5491462" y="14693908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38098</xdr:colOff>
      <xdr:row>60</xdr:row>
      <xdr:rowOff>60325</xdr:rowOff>
    </xdr:from>
    <xdr:to>
      <xdr:col>4</xdr:col>
      <xdr:colOff>1733549</xdr:colOff>
      <xdr:row>62</xdr:row>
      <xdr:rowOff>352425</xdr:rowOff>
    </xdr:to>
    <xdr:pic>
      <xdr:nvPicPr>
        <xdr:cNvPr id="105" name="Рисунок 104" descr="https://www.unitex.ru/image_cache/600x600_sized_wm_unitex-watermark_0.1_r1_-image_products-rm-a4-204109.jpg">
          <a:extLst>
            <a:ext uri="{FF2B5EF4-FFF2-40B4-BE49-F238E27FC236}">
              <a16:creationId xmlns:a16="http://schemas.microsoft.com/office/drawing/2014/main" xmlns="" id="{00000000-0008-0000-07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19723" y="21367750"/>
          <a:ext cx="1695451" cy="113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270698</xdr:colOff>
      <xdr:row>58</xdr:row>
      <xdr:rowOff>85725</xdr:rowOff>
    </xdr:from>
    <xdr:to>
      <xdr:col>4</xdr:col>
      <xdr:colOff>1447800</xdr:colOff>
      <xdr:row>59</xdr:row>
      <xdr:rowOff>400050</xdr:rowOff>
    </xdr:to>
    <xdr:pic>
      <xdr:nvPicPr>
        <xdr:cNvPr id="106" name="Рисунок 3">
          <a:extLst>
            <a:ext uri="{FF2B5EF4-FFF2-40B4-BE49-F238E27FC236}">
              <a16:creationId xmlns:a16="http://schemas.microsoft.com/office/drawing/2014/main" xmlns="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52323" y="20288250"/>
          <a:ext cx="1177102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200868</xdr:colOff>
      <xdr:row>58</xdr:row>
      <xdr:rowOff>516721</xdr:rowOff>
    </xdr:from>
    <xdr:ext cx="445211" cy="239485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xmlns="" id="{00000000-0008-0000-0700-00006B000000}"/>
            </a:ext>
          </a:extLst>
        </xdr:cNvPr>
        <xdr:cNvSpPr txBox="1"/>
      </xdr:nvSpPr>
      <xdr:spPr>
        <a:xfrm rot="1174971">
          <a:off x="5582493" y="2071924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59</xdr:row>
      <xdr:rowOff>42476</xdr:rowOff>
    </xdr:from>
    <xdr:ext cx="445211" cy="239485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xmlns="" id="{00000000-0008-0000-0700-00006C000000}"/>
            </a:ext>
          </a:extLst>
        </xdr:cNvPr>
        <xdr:cNvSpPr txBox="1"/>
      </xdr:nvSpPr>
      <xdr:spPr>
        <a:xfrm rot="1174971">
          <a:off x="5805078" y="2079745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58</xdr:row>
      <xdr:rowOff>34727</xdr:rowOff>
    </xdr:from>
    <xdr:ext cx="445211" cy="239485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xmlns="" id="{00000000-0008-0000-0700-00006D000000}"/>
            </a:ext>
          </a:extLst>
        </xdr:cNvPr>
        <xdr:cNvSpPr txBox="1"/>
      </xdr:nvSpPr>
      <xdr:spPr>
        <a:xfrm rot="1437686">
          <a:off x="6138612" y="202372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58</xdr:row>
      <xdr:rowOff>224299</xdr:rowOff>
    </xdr:from>
    <xdr:ext cx="445211" cy="239485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xmlns="" id="{00000000-0008-0000-0700-00006E000000}"/>
            </a:ext>
          </a:extLst>
        </xdr:cNvPr>
        <xdr:cNvSpPr txBox="1"/>
      </xdr:nvSpPr>
      <xdr:spPr>
        <a:xfrm rot="1437686">
          <a:off x="6606963" y="2042682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58</xdr:row>
      <xdr:rowOff>8237</xdr:rowOff>
    </xdr:from>
    <xdr:ext cx="445211" cy="25915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xmlns="" id="{00000000-0008-0000-0700-00006F000000}"/>
            </a:ext>
          </a:extLst>
        </xdr:cNvPr>
        <xdr:cNvSpPr txBox="1"/>
      </xdr:nvSpPr>
      <xdr:spPr>
        <a:xfrm rot="20101558">
          <a:off x="5639556" y="20210762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1171771</xdr:colOff>
      <xdr:row>59</xdr:row>
      <xdr:rowOff>210687</xdr:rowOff>
    </xdr:from>
    <xdr:ext cx="445211" cy="239485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xmlns="" id="{00000000-0008-0000-0700-000070000000}"/>
            </a:ext>
          </a:extLst>
        </xdr:cNvPr>
        <xdr:cNvSpPr txBox="1"/>
      </xdr:nvSpPr>
      <xdr:spPr>
        <a:xfrm rot="20101558">
          <a:off x="6553396" y="2096566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179331</xdr:colOff>
      <xdr:row>63</xdr:row>
      <xdr:rowOff>104775</xdr:rowOff>
    </xdr:from>
    <xdr:to>
      <xdr:col>4</xdr:col>
      <xdr:colOff>1649186</xdr:colOff>
      <xdr:row>65</xdr:row>
      <xdr:rowOff>219075</xdr:rowOff>
    </xdr:to>
    <xdr:pic>
      <xdr:nvPicPr>
        <xdr:cNvPr id="113" name="Рисунок 112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7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0656" b="10656"/>
        <a:stretch>
          <a:fillRect/>
        </a:stretch>
      </xdr:blipFill>
      <xdr:spPr bwMode="auto">
        <a:xfrm>
          <a:off x="5560956" y="22679025"/>
          <a:ext cx="146985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238125</xdr:colOff>
      <xdr:row>66</xdr:row>
      <xdr:rowOff>57151</xdr:rowOff>
    </xdr:from>
    <xdr:to>
      <xdr:col>4</xdr:col>
      <xdr:colOff>1617694</xdr:colOff>
      <xdr:row>68</xdr:row>
      <xdr:rowOff>76201</xdr:rowOff>
    </xdr:to>
    <xdr:pic>
      <xdr:nvPicPr>
        <xdr:cNvPr id="114" name="Рисунок 113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7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3636" b="10909"/>
        <a:stretch>
          <a:fillRect/>
        </a:stretch>
      </xdr:blipFill>
      <xdr:spPr bwMode="auto">
        <a:xfrm>
          <a:off x="5619750" y="23888701"/>
          <a:ext cx="1379569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209551</xdr:colOff>
      <xdr:row>69</xdr:row>
      <xdr:rowOff>57149</xdr:rowOff>
    </xdr:from>
    <xdr:to>
      <xdr:col>4</xdr:col>
      <xdr:colOff>1504951</xdr:colOff>
      <xdr:row>71</xdr:row>
      <xdr:rowOff>285750</xdr:rowOff>
    </xdr:to>
    <xdr:pic>
      <xdr:nvPicPr>
        <xdr:cNvPr id="115" name="Рисунок 114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7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91176" y="25145999"/>
          <a:ext cx="1295400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333375</xdr:colOff>
      <xdr:row>75</xdr:row>
      <xdr:rowOff>38099</xdr:rowOff>
    </xdr:from>
    <xdr:to>
      <xdr:col>4</xdr:col>
      <xdr:colOff>1559379</xdr:colOff>
      <xdr:row>77</xdr:row>
      <xdr:rowOff>209550</xdr:rowOff>
    </xdr:to>
    <xdr:pic>
      <xdr:nvPicPr>
        <xdr:cNvPr id="117" name="Рисунок 116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7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00" y="27641549"/>
          <a:ext cx="1226004" cy="1009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200025</xdr:colOff>
      <xdr:row>48</xdr:row>
      <xdr:rowOff>56484</xdr:rowOff>
    </xdr:from>
    <xdr:to>
      <xdr:col>4</xdr:col>
      <xdr:colOff>1790700</xdr:colOff>
      <xdr:row>50</xdr:row>
      <xdr:rowOff>323850</xdr:rowOff>
    </xdr:to>
    <xdr:pic>
      <xdr:nvPicPr>
        <xdr:cNvPr id="118" name="Рисунок 117" descr="https://www.unitex.ru/image_cache/600x600_sized_wm_unitex-watermark_0.1_r1_-image_products-rm-a4-204145.jpg">
          <a:extLst>
            <a:ext uri="{FF2B5EF4-FFF2-40B4-BE49-F238E27FC236}">
              <a16:creationId xmlns:a16="http://schemas.microsoft.com/office/drawing/2014/main" xmlns="" id="{00000000-0008-0000-07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7273" b="8601"/>
        <a:stretch>
          <a:fillRect/>
        </a:stretch>
      </xdr:blipFill>
      <xdr:spPr bwMode="auto">
        <a:xfrm>
          <a:off x="5581650" y="15763209"/>
          <a:ext cx="1590675" cy="1029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200025</xdr:colOff>
      <xdr:row>51</xdr:row>
      <xdr:rowOff>24539</xdr:rowOff>
    </xdr:from>
    <xdr:to>
      <xdr:col>4</xdr:col>
      <xdr:colOff>1676400</xdr:colOff>
      <xdr:row>53</xdr:row>
      <xdr:rowOff>333375</xdr:rowOff>
    </xdr:to>
    <xdr:pic>
      <xdr:nvPicPr>
        <xdr:cNvPr id="119" name="Рисунок 118" descr="https://www.unitex.ru/image_cache/600x600_sized_wm_unitex-watermark_0.1_r1_-image_products-rm-a4-204150.jpg">
          <a:extLst>
            <a:ext uri="{FF2B5EF4-FFF2-40B4-BE49-F238E27FC236}">
              <a16:creationId xmlns:a16="http://schemas.microsoft.com/office/drawing/2014/main" xmlns="" id="{00000000-0008-0000-07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0811" b="12083"/>
        <a:stretch>
          <a:fillRect/>
        </a:stretch>
      </xdr:blipFill>
      <xdr:spPr bwMode="auto">
        <a:xfrm>
          <a:off x="5581650" y="16874264"/>
          <a:ext cx="1476375" cy="1070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200868</xdr:colOff>
      <xdr:row>60</xdr:row>
      <xdr:rowOff>0</xdr:rowOff>
    </xdr:from>
    <xdr:ext cx="445211" cy="239485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xmlns="" id="{00000000-0008-0000-0700-000078000000}"/>
            </a:ext>
          </a:extLst>
        </xdr:cNvPr>
        <xdr:cNvSpPr txBox="1"/>
      </xdr:nvSpPr>
      <xdr:spPr>
        <a:xfrm rot="1174971">
          <a:off x="5582493" y="2130742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60</xdr:row>
      <xdr:rowOff>0</xdr:rowOff>
    </xdr:from>
    <xdr:ext cx="445211" cy="239485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xmlns="" id="{00000000-0008-0000-0700-000079000000}"/>
            </a:ext>
          </a:extLst>
        </xdr:cNvPr>
        <xdr:cNvSpPr txBox="1"/>
      </xdr:nvSpPr>
      <xdr:spPr>
        <a:xfrm rot="1174971">
          <a:off x="5805078" y="2130742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60</xdr:row>
      <xdr:rowOff>0</xdr:rowOff>
    </xdr:from>
    <xdr:ext cx="445211" cy="239485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xmlns="" id="{00000000-0008-0000-0700-00007A000000}"/>
            </a:ext>
          </a:extLst>
        </xdr:cNvPr>
        <xdr:cNvSpPr txBox="1"/>
      </xdr:nvSpPr>
      <xdr:spPr>
        <a:xfrm rot="1437686">
          <a:off x="6138612" y="2130742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60</xdr:row>
      <xdr:rowOff>0</xdr:rowOff>
    </xdr:from>
    <xdr:ext cx="445211" cy="239485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xmlns="" id="{00000000-0008-0000-0700-00007B000000}"/>
            </a:ext>
          </a:extLst>
        </xdr:cNvPr>
        <xdr:cNvSpPr txBox="1"/>
      </xdr:nvSpPr>
      <xdr:spPr>
        <a:xfrm rot="1437686">
          <a:off x="6606963" y="2130742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60</xdr:row>
      <xdr:rowOff>0</xdr:rowOff>
    </xdr:from>
    <xdr:ext cx="445211" cy="25915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xmlns="" id="{00000000-0008-0000-0700-00007C000000}"/>
            </a:ext>
          </a:extLst>
        </xdr:cNvPr>
        <xdr:cNvSpPr txBox="1"/>
      </xdr:nvSpPr>
      <xdr:spPr>
        <a:xfrm rot="20101558">
          <a:off x="5639556" y="21307425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1333696</xdr:colOff>
      <xdr:row>60</xdr:row>
      <xdr:rowOff>0</xdr:rowOff>
    </xdr:from>
    <xdr:ext cx="445211" cy="239485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xmlns="" id="{00000000-0008-0000-0700-00007D000000}"/>
            </a:ext>
          </a:extLst>
        </xdr:cNvPr>
        <xdr:cNvSpPr txBox="1"/>
      </xdr:nvSpPr>
      <xdr:spPr>
        <a:xfrm rot="20101558">
          <a:off x="6715321" y="2130742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323849</xdr:colOff>
      <xdr:row>54</xdr:row>
      <xdr:rowOff>152400</xdr:rowOff>
    </xdr:from>
    <xdr:to>
      <xdr:col>4</xdr:col>
      <xdr:colOff>1631518</xdr:colOff>
      <xdr:row>55</xdr:row>
      <xdr:rowOff>457200</xdr:rowOff>
    </xdr:to>
    <xdr:pic>
      <xdr:nvPicPr>
        <xdr:cNvPr id="126" name="Рисунок 3">
          <a:extLst>
            <a:ext uri="{FF2B5EF4-FFF2-40B4-BE49-F238E27FC236}">
              <a16:creationId xmlns:a16="http://schemas.microsoft.com/office/drawing/2014/main" xmlns="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5474" y="18145125"/>
          <a:ext cx="130766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200868</xdr:colOff>
      <xdr:row>54</xdr:row>
      <xdr:rowOff>516721</xdr:rowOff>
    </xdr:from>
    <xdr:ext cx="445211" cy="239485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xmlns="" id="{00000000-0008-0000-0700-00007F000000}"/>
            </a:ext>
          </a:extLst>
        </xdr:cNvPr>
        <xdr:cNvSpPr txBox="1"/>
      </xdr:nvSpPr>
      <xdr:spPr>
        <a:xfrm rot="1174971">
          <a:off x="5582493" y="1850944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423453</xdr:colOff>
      <xdr:row>55</xdr:row>
      <xdr:rowOff>42476</xdr:rowOff>
    </xdr:from>
    <xdr:ext cx="445211" cy="239485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xmlns="" id="{00000000-0008-0000-0700-000080000000}"/>
            </a:ext>
          </a:extLst>
        </xdr:cNvPr>
        <xdr:cNvSpPr txBox="1"/>
      </xdr:nvSpPr>
      <xdr:spPr>
        <a:xfrm rot="1174971">
          <a:off x="5805078" y="1858765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54</xdr:row>
      <xdr:rowOff>34727</xdr:rowOff>
    </xdr:from>
    <xdr:ext cx="445211" cy="239485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00000000-0008-0000-0700-000081000000}"/>
            </a:ext>
          </a:extLst>
        </xdr:cNvPr>
        <xdr:cNvSpPr txBox="1"/>
      </xdr:nvSpPr>
      <xdr:spPr>
        <a:xfrm rot="1437686">
          <a:off x="6138612" y="180274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54</xdr:row>
      <xdr:rowOff>224299</xdr:rowOff>
    </xdr:from>
    <xdr:ext cx="445211" cy="239485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xmlns="" id="{00000000-0008-0000-0700-000082000000}"/>
            </a:ext>
          </a:extLst>
        </xdr:cNvPr>
        <xdr:cNvSpPr txBox="1"/>
      </xdr:nvSpPr>
      <xdr:spPr>
        <a:xfrm rot="1437686">
          <a:off x="6606963" y="1821702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257931</xdr:colOff>
      <xdr:row>54</xdr:row>
      <xdr:rowOff>8237</xdr:rowOff>
    </xdr:from>
    <xdr:ext cx="445211" cy="25915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xmlns="" id="{00000000-0008-0000-0700-000083000000}"/>
            </a:ext>
          </a:extLst>
        </xdr:cNvPr>
        <xdr:cNvSpPr txBox="1"/>
      </xdr:nvSpPr>
      <xdr:spPr>
        <a:xfrm rot="20101558">
          <a:off x="5639556" y="18000962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1333696</xdr:colOff>
      <xdr:row>54</xdr:row>
      <xdr:rowOff>525012</xdr:rowOff>
    </xdr:from>
    <xdr:ext cx="445211" cy="239485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xmlns="" id="{00000000-0008-0000-0700-000084000000}"/>
            </a:ext>
          </a:extLst>
        </xdr:cNvPr>
        <xdr:cNvSpPr txBox="1"/>
      </xdr:nvSpPr>
      <xdr:spPr>
        <a:xfrm rot="20101558">
          <a:off x="6715321" y="1851773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201586</xdr:colOff>
      <xdr:row>56</xdr:row>
      <xdr:rowOff>123825</xdr:rowOff>
    </xdr:from>
    <xdr:to>
      <xdr:col>4</xdr:col>
      <xdr:colOff>1571625</xdr:colOff>
      <xdr:row>57</xdr:row>
      <xdr:rowOff>352425</xdr:rowOff>
    </xdr:to>
    <xdr:pic>
      <xdr:nvPicPr>
        <xdr:cNvPr id="133" name="Рисунок 3">
          <a:extLst>
            <a:ext uri="{FF2B5EF4-FFF2-40B4-BE49-F238E27FC236}">
              <a16:creationId xmlns:a16="http://schemas.microsoft.com/office/drawing/2014/main" xmlns="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83211" y="19221450"/>
          <a:ext cx="1370039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200868</xdr:colOff>
      <xdr:row>56</xdr:row>
      <xdr:rowOff>516721</xdr:rowOff>
    </xdr:from>
    <xdr:ext cx="445211" cy="239485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xmlns="" id="{00000000-0008-0000-0700-000086000000}"/>
            </a:ext>
          </a:extLst>
        </xdr:cNvPr>
        <xdr:cNvSpPr txBox="1"/>
      </xdr:nvSpPr>
      <xdr:spPr>
        <a:xfrm rot="1174971">
          <a:off x="5582493" y="1961434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394878</xdr:colOff>
      <xdr:row>57</xdr:row>
      <xdr:rowOff>42476</xdr:rowOff>
    </xdr:from>
    <xdr:ext cx="445211" cy="239485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xmlns="" id="{00000000-0008-0000-0700-000087000000}"/>
            </a:ext>
          </a:extLst>
        </xdr:cNvPr>
        <xdr:cNvSpPr txBox="1"/>
      </xdr:nvSpPr>
      <xdr:spPr>
        <a:xfrm rot="1174971">
          <a:off x="5776503" y="19692551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756987</xdr:colOff>
      <xdr:row>56</xdr:row>
      <xdr:rowOff>34727</xdr:rowOff>
    </xdr:from>
    <xdr:ext cx="445211" cy="239485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00000000-0008-0000-0700-000088000000}"/>
            </a:ext>
          </a:extLst>
        </xdr:cNvPr>
        <xdr:cNvSpPr txBox="1"/>
      </xdr:nvSpPr>
      <xdr:spPr>
        <a:xfrm rot="1437686">
          <a:off x="6138612" y="191323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1225338</xdr:colOff>
      <xdr:row>56</xdr:row>
      <xdr:rowOff>224299</xdr:rowOff>
    </xdr:from>
    <xdr:ext cx="445211" cy="239485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xmlns="" id="{00000000-0008-0000-0700-000089000000}"/>
            </a:ext>
          </a:extLst>
        </xdr:cNvPr>
        <xdr:cNvSpPr txBox="1"/>
      </xdr:nvSpPr>
      <xdr:spPr>
        <a:xfrm rot="1437686">
          <a:off x="6606963" y="19321924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219831</xdr:colOff>
      <xdr:row>55</xdr:row>
      <xdr:rowOff>541637</xdr:rowOff>
    </xdr:from>
    <xdr:ext cx="445211" cy="25915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xmlns="" id="{00000000-0008-0000-0700-00008A000000}"/>
            </a:ext>
          </a:extLst>
        </xdr:cNvPr>
        <xdr:cNvSpPr txBox="1"/>
      </xdr:nvSpPr>
      <xdr:spPr>
        <a:xfrm rot="20101558">
          <a:off x="5601456" y="19086812"/>
          <a:ext cx="445211" cy="25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1276547</xdr:colOff>
      <xdr:row>57</xdr:row>
      <xdr:rowOff>48762</xdr:rowOff>
    </xdr:from>
    <xdr:ext cx="445211" cy="239485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xmlns="" id="{00000000-0008-0000-0700-00008B000000}"/>
            </a:ext>
          </a:extLst>
        </xdr:cNvPr>
        <xdr:cNvSpPr txBox="1"/>
      </xdr:nvSpPr>
      <xdr:spPr>
        <a:xfrm rot="20101558">
          <a:off x="6658172" y="1969883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714374</xdr:colOff>
      <xdr:row>79</xdr:row>
      <xdr:rowOff>333376</xdr:rowOff>
    </xdr:from>
    <xdr:to>
      <xdr:col>4</xdr:col>
      <xdr:colOff>1390649</xdr:colOff>
      <xdr:row>80</xdr:row>
      <xdr:rowOff>257726</xdr:rowOff>
    </xdr:to>
    <xdr:pic>
      <xdr:nvPicPr>
        <xdr:cNvPr id="140" name="Рисунок 1887">
          <a:extLst>
            <a:ext uri="{FF2B5EF4-FFF2-40B4-BE49-F238E27FC236}">
              <a16:creationId xmlns:a16="http://schemas.microsoft.com/office/drawing/2014/main" xmlns="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86424" y="31746826"/>
          <a:ext cx="676275" cy="49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118</xdr:row>
      <xdr:rowOff>253276</xdr:rowOff>
    </xdr:from>
    <xdr:to>
      <xdr:col>4</xdr:col>
      <xdr:colOff>1522728</xdr:colOff>
      <xdr:row>120</xdr:row>
      <xdr:rowOff>228599</xdr:rowOff>
    </xdr:to>
    <xdr:pic>
      <xdr:nvPicPr>
        <xdr:cNvPr id="142" name="Рисунок 4">
          <a:extLst>
            <a:ext uri="{FF2B5EF4-FFF2-40B4-BE49-F238E27FC236}">
              <a16:creationId xmlns:a16="http://schemas.microsoft.com/office/drawing/2014/main" xmlns="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43550" y="43773001"/>
          <a:ext cx="1360803" cy="661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121</xdr:row>
      <xdr:rowOff>272327</xdr:rowOff>
    </xdr:from>
    <xdr:to>
      <xdr:col>4</xdr:col>
      <xdr:colOff>1672211</xdr:colOff>
      <xdr:row>123</xdr:row>
      <xdr:rowOff>257175</xdr:rowOff>
    </xdr:to>
    <xdr:pic>
      <xdr:nvPicPr>
        <xdr:cNvPr id="143" name="Рисунок 4">
          <a:extLst>
            <a:ext uri="{FF2B5EF4-FFF2-40B4-BE49-F238E27FC236}">
              <a16:creationId xmlns:a16="http://schemas.microsoft.com/office/drawing/2014/main" xmlns="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53075" y="44849327"/>
          <a:ext cx="1500761" cy="67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104776</xdr:colOff>
      <xdr:row>124</xdr:row>
      <xdr:rowOff>272327</xdr:rowOff>
    </xdr:from>
    <xdr:to>
      <xdr:col>4</xdr:col>
      <xdr:colOff>1552576</xdr:colOff>
      <xdr:row>126</xdr:row>
      <xdr:rowOff>276225</xdr:rowOff>
    </xdr:to>
    <xdr:pic>
      <xdr:nvPicPr>
        <xdr:cNvPr id="144" name="Рисунок 4">
          <a:extLst>
            <a:ext uri="{FF2B5EF4-FFF2-40B4-BE49-F238E27FC236}">
              <a16:creationId xmlns:a16="http://schemas.microsoft.com/office/drawing/2014/main" xmlns="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86401" y="46106627"/>
          <a:ext cx="1447800" cy="689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176302</xdr:colOff>
      <xdr:row>127</xdr:row>
      <xdr:rowOff>161925</xdr:rowOff>
    </xdr:from>
    <xdr:to>
      <xdr:col>4</xdr:col>
      <xdr:colOff>1474039</xdr:colOff>
      <xdr:row>129</xdr:row>
      <xdr:rowOff>266700</xdr:rowOff>
    </xdr:to>
    <xdr:pic>
      <xdr:nvPicPr>
        <xdr:cNvPr id="145" name="Рисунок 5">
          <a:extLst>
            <a:ext uri="{FF2B5EF4-FFF2-40B4-BE49-F238E27FC236}">
              <a16:creationId xmlns:a16="http://schemas.microsoft.com/office/drawing/2014/main" xmlns="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5302" y="46796325"/>
          <a:ext cx="1297737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121309</xdr:colOff>
      <xdr:row>130</xdr:row>
      <xdr:rowOff>114300</xdr:rowOff>
    </xdr:from>
    <xdr:to>
      <xdr:col>4</xdr:col>
      <xdr:colOff>1544128</xdr:colOff>
      <xdr:row>132</xdr:row>
      <xdr:rowOff>295275</xdr:rowOff>
    </xdr:to>
    <xdr:pic>
      <xdr:nvPicPr>
        <xdr:cNvPr id="146" name="Рисунок 5">
          <a:extLst>
            <a:ext uri="{FF2B5EF4-FFF2-40B4-BE49-F238E27FC236}">
              <a16:creationId xmlns:a16="http://schemas.microsoft.com/office/drawing/2014/main" xmlns="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50309" y="47777400"/>
          <a:ext cx="1422819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216021</xdr:colOff>
      <xdr:row>133</xdr:row>
      <xdr:rowOff>180975</xdr:rowOff>
    </xdr:from>
    <xdr:to>
      <xdr:col>4</xdr:col>
      <xdr:colOff>1607569</xdr:colOff>
      <xdr:row>135</xdr:row>
      <xdr:rowOff>342900</xdr:rowOff>
    </xdr:to>
    <xdr:pic>
      <xdr:nvPicPr>
        <xdr:cNvPr id="147" name="Рисунок 5">
          <a:extLst>
            <a:ext uri="{FF2B5EF4-FFF2-40B4-BE49-F238E27FC236}">
              <a16:creationId xmlns:a16="http://schemas.microsoft.com/office/drawing/2014/main" xmlns="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45021" y="48872775"/>
          <a:ext cx="1391548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136</xdr:row>
      <xdr:rowOff>323850</xdr:rowOff>
    </xdr:from>
    <xdr:to>
      <xdr:col>4</xdr:col>
      <xdr:colOff>1602714</xdr:colOff>
      <xdr:row>138</xdr:row>
      <xdr:rowOff>266700</xdr:rowOff>
    </xdr:to>
    <xdr:pic>
      <xdr:nvPicPr>
        <xdr:cNvPr id="148" name="Рисунок 7">
          <a:extLst>
            <a:ext uri="{FF2B5EF4-FFF2-40B4-BE49-F238E27FC236}">
              <a16:creationId xmlns:a16="http://schemas.microsoft.com/office/drawing/2014/main" xmlns="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53075" y="51187350"/>
          <a:ext cx="1431264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139</xdr:row>
      <xdr:rowOff>266700</xdr:rowOff>
    </xdr:from>
    <xdr:to>
      <xdr:col>4</xdr:col>
      <xdr:colOff>1533525</xdr:colOff>
      <xdr:row>141</xdr:row>
      <xdr:rowOff>257175</xdr:rowOff>
    </xdr:to>
    <xdr:pic>
      <xdr:nvPicPr>
        <xdr:cNvPr id="149" name="Рисунок 7">
          <a:extLst>
            <a:ext uri="{FF2B5EF4-FFF2-40B4-BE49-F238E27FC236}">
              <a16:creationId xmlns:a16="http://schemas.microsoft.com/office/drawing/2014/main" xmlns="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71875" y="51320700"/>
          <a:ext cx="13906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142</xdr:row>
      <xdr:rowOff>276225</xdr:rowOff>
    </xdr:from>
    <xdr:to>
      <xdr:col>4</xdr:col>
      <xdr:colOff>1604309</xdr:colOff>
      <xdr:row>144</xdr:row>
      <xdr:rowOff>323850</xdr:rowOff>
    </xdr:to>
    <xdr:pic>
      <xdr:nvPicPr>
        <xdr:cNvPr id="150" name="Рисунок 7">
          <a:extLst>
            <a:ext uri="{FF2B5EF4-FFF2-40B4-BE49-F238E27FC236}">
              <a16:creationId xmlns:a16="http://schemas.microsoft.com/office/drawing/2014/main" xmlns="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72125" y="53625750"/>
          <a:ext cx="1413809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323851</xdr:colOff>
      <xdr:row>0</xdr:row>
      <xdr:rowOff>161925</xdr:rowOff>
    </xdr:from>
    <xdr:to>
      <xdr:col>4</xdr:col>
      <xdr:colOff>476251</xdr:colOff>
      <xdr:row>0</xdr:row>
      <xdr:rowOff>1314450</xdr:rowOff>
    </xdr:to>
    <xdr:pic>
      <xdr:nvPicPr>
        <xdr:cNvPr id="151" name="Picture 14">
          <a:extLst>
            <a:ext uri="{FF2B5EF4-FFF2-40B4-BE49-F238E27FC236}">
              <a16:creationId xmlns:a16="http://schemas.microsoft.com/office/drawing/2014/main" xmlns="" id="{00000000-0008-0000-07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67176" y="161925"/>
          <a:ext cx="146685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1218714</xdr:colOff>
      <xdr:row>48</xdr:row>
      <xdr:rowOff>116155</xdr:rowOff>
    </xdr:from>
    <xdr:ext cx="534222" cy="239485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xmlns="" id="{00000000-0008-0000-0700-000098000000}"/>
            </a:ext>
          </a:extLst>
        </xdr:cNvPr>
        <xdr:cNvSpPr txBox="1"/>
      </xdr:nvSpPr>
      <xdr:spPr>
        <a:xfrm rot="1373710">
          <a:off x="6600339" y="15822880"/>
          <a:ext cx="53422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1836</a:t>
          </a:r>
        </a:p>
      </xdr:txBody>
    </xdr:sp>
    <xdr:clientData/>
  </xdr:oneCellAnchor>
  <xdr:oneCellAnchor>
    <xdr:from>
      <xdr:col>4</xdr:col>
      <xdr:colOff>287032</xdr:colOff>
      <xdr:row>49</xdr:row>
      <xdr:rowOff>336028</xdr:rowOff>
    </xdr:from>
    <xdr:ext cx="489370" cy="239485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xmlns="" id="{00000000-0008-0000-0700-000099000000}"/>
            </a:ext>
          </a:extLst>
        </xdr:cNvPr>
        <xdr:cNvSpPr txBox="1"/>
      </xdr:nvSpPr>
      <xdr:spPr>
        <a:xfrm rot="1373710">
          <a:off x="5668657" y="16423753"/>
          <a:ext cx="489370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</a:p>
      </xdr:txBody>
    </xdr:sp>
    <xdr:clientData/>
  </xdr:oneCellAnchor>
  <xdr:oneCellAnchor>
    <xdr:from>
      <xdr:col>4</xdr:col>
      <xdr:colOff>1256814</xdr:colOff>
      <xdr:row>51</xdr:row>
      <xdr:rowOff>116154</xdr:rowOff>
    </xdr:from>
    <xdr:ext cx="534222" cy="239485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xmlns="" id="{00000000-0008-0000-0700-00009A000000}"/>
            </a:ext>
          </a:extLst>
        </xdr:cNvPr>
        <xdr:cNvSpPr txBox="1"/>
      </xdr:nvSpPr>
      <xdr:spPr>
        <a:xfrm rot="1853859">
          <a:off x="6638439" y="16965879"/>
          <a:ext cx="53422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1836</a:t>
          </a:r>
        </a:p>
      </xdr:txBody>
    </xdr:sp>
    <xdr:clientData/>
  </xdr:oneCellAnchor>
  <xdr:oneCellAnchor>
    <xdr:from>
      <xdr:col>4</xdr:col>
      <xdr:colOff>325132</xdr:colOff>
      <xdr:row>52</xdr:row>
      <xdr:rowOff>364602</xdr:rowOff>
    </xdr:from>
    <xdr:ext cx="489370" cy="239485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xmlns="" id="{00000000-0008-0000-0700-00009B000000}"/>
            </a:ext>
          </a:extLst>
        </xdr:cNvPr>
        <xdr:cNvSpPr txBox="1"/>
      </xdr:nvSpPr>
      <xdr:spPr>
        <a:xfrm rot="1373710">
          <a:off x="5706757" y="17595327"/>
          <a:ext cx="489370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1436</a:t>
          </a:r>
        </a:p>
      </xdr:txBody>
    </xdr:sp>
    <xdr:clientData/>
  </xdr:oneCellAnchor>
  <xdr:oneCellAnchor>
    <xdr:from>
      <xdr:col>4</xdr:col>
      <xdr:colOff>42453</xdr:colOff>
      <xdr:row>62</xdr:row>
      <xdr:rowOff>61527</xdr:rowOff>
    </xdr:from>
    <xdr:ext cx="445211" cy="239485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xmlns="" id="{00000000-0008-0000-0700-00009C000000}"/>
            </a:ext>
          </a:extLst>
        </xdr:cNvPr>
        <xdr:cNvSpPr txBox="1"/>
      </xdr:nvSpPr>
      <xdr:spPr>
        <a:xfrm rot="1174971">
          <a:off x="5424078" y="2220715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861602</xdr:colOff>
      <xdr:row>60</xdr:row>
      <xdr:rowOff>356802</xdr:rowOff>
    </xdr:from>
    <xdr:ext cx="445211" cy="239485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xmlns="" id="{00000000-0008-0000-0700-00009E000000}"/>
            </a:ext>
          </a:extLst>
        </xdr:cNvPr>
        <xdr:cNvSpPr txBox="1"/>
      </xdr:nvSpPr>
      <xdr:spPr>
        <a:xfrm rot="1174971">
          <a:off x="6243227" y="216642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99601</xdr:colOff>
      <xdr:row>65</xdr:row>
      <xdr:rowOff>71052</xdr:rowOff>
    </xdr:from>
    <xdr:ext cx="445211" cy="239485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xmlns="" id="{00000000-0008-0000-0700-00009F000000}"/>
            </a:ext>
          </a:extLst>
        </xdr:cNvPr>
        <xdr:cNvSpPr txBox="1"/>
      </xdr:nvSpPr>
      <xdr:spPr>
        <a:xfrm rot="1174971">
          <a:off x="5481226" y="234835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915939</xdr:colOff>
      <xdr:row>64</xdr:row>
      <xdr:rowOff>154688</xdr:rowOff>
    </xdr:from>
    <xdr:ext cx="620252" cy="239485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xmlns="" id="{00000000-0008-0000-0700-0000A0000000}"/>
            </a:ext>
          </a:extLst>
        </xdr:cNvPr>
        <xdr:cNvSpPr txBox="1"/>
      </xdr:nvSpPr>
      <xdr:spPr>
        <a:xfrm rot="20101558">
          <a:off x="5192664" y="24786338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475</a:t>
          </a:r>
        </a:p>
      </xdr:txBody>
    </xdr:sp>
    <xdr:clientData/>
  </xdr:oneCellAnchor>
  <xdr:oneCellAnchor>
    <xdr:from>
      <xdr:col>4</xdr:col>
      <xdr:colOff>871127</xdr:colOff>
      <xdr:row>63</xdr:row>
      <xdr:rowOff>299652</xdr:rowOff>
    </xdr:from>
    <xdr:ext cx="445211" cy="239485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00000000-0008-0000-0700-0000A1000000}"/>
            </a:ext>
          </a:extLst>
        </xdr:cNvPr>
        <xdr:cNvSpPr txBox="1"/>
      </xdr:nvSpPr>
      <xdr:spPr>
        <a:xfrm rot="1621973">
          <a:off x="6252752" y="228739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76199</xdr:colOff>
      <xdr:row>86</xdr:row>
      <xdr:rowOff>123825</xdr:rowOff>
    </xdr:from>
    <xdr:ext cx="445211" cy="239485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xmlns="" id="{00000000-0008-0000-0700-0000A2000000}"/>
            </a:ext>
          </a:extLst>
        </xdr:cNvPr>
        <xdr:cNvSpPr txBox="1"/>
      </xdr:nvSpPr>
      <xdr:spPr>
        <a:xfrm rot="19524056">
          <a:off x="5457824" y="336708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104775</xdr:colOff>
      <xdr:row>91</xdr:row>
      <xdr:rowOff>190500</xdr:rowOff>
    </xdr:from>
    <xdr:ext cx="445211" cy="239485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00000000-0008-0000-0700-0000A3000000}"/>
            </a:ext>
          </a:extLst>
        </xdr:cNvPr>
        <xdr:cNvSpPr txBox="1"/>
      </xdr:nvSpPr>
      <xdr:spPr>
        <a:xfrm rot="19524056">
          <a:off x="5486400" y="351186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133348</xdr:colOff>
      <xdr:row>96</xdr:row>
      <xdr:rowOff>200026</xdr:rowOff>
    </xdr:from>
    <xdr:ext cx="445211" cy="239485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00000000-0008-0000-0700-0000A4000000}"/>
            </a:ext>
          </a:extLst>
        </xdr:cNvPr>
        <xdr:cNvSpPr txBox="1"/>
      </xdr:nvSpPr>
      <xdr:spPr>
        <a:xfrm rot="19524056">
          <a:off x="5514973" y="366998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380121</xdr:colOff>
      <xdr:row>27</xdr:row>
      <xdr:rowOff>247650</xdr:rowOff>
    </xdr:from>
    <xdr:to>
      <xdr:col>4</xdr:col>
      <xdr:colOff>1257300</xdr:colOff>
      <xdr:row>29</xdr:row>
      <xdr:rowOff>104775</xdr:rowOff>
    </xdr:to>
    <xdr:pic>
      <xdr:nvPicPr>
        <xdr:cNvPr id="165" name="Picture 9393">
          <a:extLst>
            <a:ext uri="{FF2B5EF4-FFF2-40B4-BE49-F238E27FC236}">
              <a16:creationId xmlns:a16="http://schemas.microsoft.com/office/drawing/2014/main" xmlns="" id="{00000000-0008-0000-07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342521" y="9906000"/>
          <a:ext cx="877179" cy="69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299860</xdr:colOff>
      <xdr:row>27</xdr:row>
      <xdr:rowOff>40687</xdr:rowOff>
    </xdr:from>
    <xdr:ext cx="239485" cy="408214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700-0000A6000000}"/>
            </a:ext>
          </a:extLst>
        </xdr:cNvPr>
        <xdr:cNvSpPr txBox="1"/>
      </xdr:nvSpPr>
      <xdr:spPr>
        <a:xfrm rot="18341334">
          <a:off x="5597121" y="9173801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1213564</xdr:colOff>
      <xdr:row>27</xdr:row>
      <xdr:rowOff>289538</xdr:rowOff>
    </xdr:from>
    <xdr:ext cx="408214" cy="239485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00000000-0008-0000-0700-0000A7000000}"/>
            </a:ext>
          </a:extLst>
        </xdr:cNvPr>
        <xdr:cNvSpPr txBox="1"/>
      </xdr:nvSpPr>
      <xdr:spPr>
        <a:xfrm rot="19070971">
          <a:off x="6595189" y="93382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175801</xdr:colOff>
      <xdr:row>67</xdr:row>
      <xdr:rowOff>385377</xdr:rowOff>
    </xdr:from>
    <xdr:ext cx="445211" cy="239485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700-0000A8000000}"/>
            </a:ext>
          </a:extLst>
        </xdr:cNvPr>
        <xdr:cNvSpPr txBox="1"/>
      </xdr:nvSpPr>
      <xdr:spPr>
        <a:xfrm rot="1174971">
          <a:off x="5557426" y="246360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820689</xdr:colOff>
      <xdr:row>67</xdr:row>
      <xdr:rowOff>116587</xdr:rowOff>
    </xdr:from>
    <xdr:ext cx="620252" cy="239485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xmlns="" id="{00000000-0008-0000-0700-0000A9000000}"/>
            </a:ext>
          </a:extLst>
        </xdr:cNvPr>
        <xdr:cNvSpPr txBox="1"/>
      </xdr:nvSpPr>
      <xdr:spPr>
        <a:xfrm rot="20101558">
          <a:off x="6202314" y="243672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475</a:t>
          </a:r>
        </a:p>
      </xdr:txBody>
    </xdr:sp>
    <xdr:clientData/>
  </xdr:oneCellAnchor>
  <xdr:oneCellAnchor>
    <xdr:from>
      <xdr:col>4</xdr:col>
      <xdr:colOff>823503</xdr:colOff>
      <xdr:row>66</xdr:row>
      <xdr:rowOff>232976</xdr:rowOff>
    </xdr:from>
    <xdr:ext cx="445211" cy="239485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xmlns="" id="{00000000-0008-0000-0700-0000AA000000}"/>
            </a:ext>
          </a:extLst>
        </xdr:cNvPr>
        <xdr:cNvSpPr txBox="1"/>
      </xdr:nvSpPr>
      <xdr:spPr>
        <a:xfrm rot="1621973">
          <a:off x="6205128" y="240645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156751</xdr:colOff>
      <xdr:row>70</xdr:row>
      <xdr:rowOff>413952</xdr:rowOff>
    </xdr:from>
    <xdr:ext cx="445211" cy="239485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700-0000AB000000}"/>
            </a:ext>
          </a:extLst>
        </xdr:cNvPr>
        <xdr:cNvSpPr txBox="1"/>
      </xdr:nvSpPr>
      <xdr:spPr>
        <a:xfrm rot="1174971">
          <a:off x="5538376" y="259219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728254</xdr:colOff>
      <xdr:row>69</xdr:row>
      <xdr:rowOff>347276</xdr:rowOff>
    </xdr:from>
    <xdr:ext cx="445211" cy="239485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00000000-0008-0000-0700-0000AC000000}"/>
            </a:ext>
          </a:extLst>
        </xdr:cNvPr>
        <xdr:cNvSpPr txBox="1"/>
      </xdr:nvSpPr>
      <xdr:spPr>
        <a:xfrm rot="1621973">
          <a:off x="6109879" y="254361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696864</xdr:colOff>
      <xdr:row>70</xdr:row>
      <xdr:rowOff>230887</xdr:rowOff>
    </xdr:from>
    <xdr:ext cx="620252" cy="239485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700-0000AD000000}"/>
            </a:ext>
          </a:extLst>
        </xdr:cNvPr>
        <xdr:cNvSpPr txBox="1"/>
      </xdr:nvSpPr>
      <xdr:spPr>
        <a:xfrm rot="20101558">
          <a:off x="6078489" y="257388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194851</xdr:colOff>
      <xdr:row>74</xdr:row>
      <xdr:rowOff>23427</xdr:rowOff>
    </xdr:from>
    <xdr:ext cx="445211" cy="239485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700-0000AE000000}"/>
            </a:ext>
          </a:extLst>
        </xdr:cNvPr>
        <xdr:cNvSpPr txBox="1"/>
      </xdr:nvSpPr>
      <xdr:spPr>
        <a:xfrm rot="1174971">
          <a:off x="5576476" y="272077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804454</xdr:colOff>
      <xdr:row>72</xdr:row>
      <xdr:rowOff>328227</xdr:rowOff>
    </xdr:from>
    <xdr:ext cx="445211" cy="239485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700-0000AF000000}"/>
            </a:ext>
          </a:extLst>
        </xdr:cNvPr>
        <xdr:cNvSpPr txBox="1"/>
      </xdr:nvSpPr>
      <xdr:spPr>
        <a:xfrm rot="1621973">
          <a:off x="6186079" y="2667437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734964</xdr:colOff>
      <xdr:row>73</xdr:row>
      <xdr:rowOff>259462</xdr:rowOff>
    </xdr:from>
    <xdr:ext cx="620252" cy="239485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700-0000B0000000}"/>
            </a:ext>
          </a:extLst>
        </xdr:cNvPr>
        <xdr:cNvSpPr txBox="1"/>
      </xdr:nvSpPr>
      <xdr:spPr>
        <a:xfrm rot="20101558">
          <a:off x="6116589" y="2702471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261524</xdr:colOff>
      <xdr:row>76</xdr:row>
      <xdr:rowOff>385377</xdr:rowOff>
    </xdr:from>
    <xdr:ext cx="445211" cy="239485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700-0000B1000000}"/>
            </a:ext>
          </a:extLst>
        </xdr:cNvPr>
        <xdr:cNvSpPr txBox="1"/>
      </xdr:nvSpPr>
      <xdr:spPr>
        <a:xfrm rot="1174971">
          <a:off x="5643149" y="284079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871127</xdr:colOff>
      <xdr:row>75</xdr:row>
      <xdr:rowOff>271077</xdr:rowOff>
    </xdr:from>
    <xdr:ext cx="445211" cy="239485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700-0000B2000000}"/>
            </a:ext>
          </a:extLst>
        </xdr:cNvPr>
        <xdr:cNvSpPr txBox="1"/>
      </xdr:nvSpPr>
      <xdr:spPr>
        <a:xfrm rot="1621973">
          <a:off x="6252752" y="27874527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801637</xdr:colOff>
      <xdr:row>76</xdr:row>
      <xdr:rowOff>202312</xdr:rowOff>
    </xdr:from>
    <xdr:ext cx="620252" cy="239485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700-0000B3000000}"/>
            </a:ext>
          </a:extLst>
        </xdr:cNvPr>
        <xdr:cNvSpPr txBox="1"/>
      </xdr:nvSpPr>
      <xdr:spPr>
        <a:xfrm rot="20101558">
          <a:off x="6183262" y="28224862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oneCellAnchor>
    <xdr:from>
      <xdr:col>4</xdr:col>
      <xdr:colOff>190500</xdr:colOff>
      <xdr:row>81</xdr:row>
      <xdr:rowOff>33336</xdr:rowOff>
    </xdr:from>
    <xdr:ext cx="445211" cy="239485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00000000-0008-0000-0700-0000B4000000}"/>
            </a:ext>
          </a:extLst>
        </xdr:cNvPr>
        <xdr:cNvSpPr txBox="1"/>
      </xdr:nvSpPr>
      <xdr:spPr>
        <a:xfrm rot="19825504">
          <a:off x="5572125" y="3213258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78225</xdr:colOff>
      <xdr:row>101</xdr:row>
      <xdr:rowOff>115614</xdr:rowOff>
    </xdr:from>
    <xdr:ext cx="445211" cy="246576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700-0000B5000000}"/>
            </a:ext>
          </a:extLst>
        </xdr:cNvPr>
        <xdr:cNvSpPr txBox="1"/>
      </xdr:nvSpPr>
      <xdr:spPr>
        <a:xfrm rot="19524056">
          <a:off x="5459850" y="38187039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0</xdr:colOff>
      <xdr:row>106</xdr:row>
      <xdr:rowOff>142875</xdr:rowOff>
    </xdr:from>
    <xdr:ext cx="445211" cy="246576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700-0000B6000000}"/>
            </a:ext>
          </a:extLst>
        </xdr:cNvPr>
        <xdr:cNvSpPr txBox="1"/>
      </xdr:nvSpPr>
      <xdr:spPr>
        <a:xfrm rot="19524056">
          <a:off x="5381625" y="39785925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1276350</xdr:colOff>
      <xdr:row>118</xdr:row>
      <xdr:rowOff>133350</xdr:rowOff>
    </xdr:from>
    <xdr:ext cx="445211" cy="246576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700-0000B7000000}"/>
            </a:ext>
          </a:extLst>
        </xdr:cNvPr>
        <xdr:cNvSpPr txBox="1"/>
      </xdr:nvSpPr>
      <xdr:spPr>
        <a:xfrm rot="1523684">
          <a:off x="6657975" y="43653075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1409699</xdr:colOff>
      <xdr:row>121</xdr:row>
      <xdr:rowOff>123826</xdr:rowOff>
    </xdr:from>
    <xdr:ext cx="445211" cy="246576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700-0000B8000000}"/>
            </a:ext>
          </a:extLst>
        </xdr:cNvPr>
        <xdr:cNvSpPr txBox="1"/>
      </xdr:nvSpPr>
      <xdr:spPr>
        <a:xfrm rot="1523684">
          <a:off x="6791324" y="44700826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1247775</xdr:colOff>
      <xdr:row>124</xdr:row>
      <xdr:rowOff>142876</xdr:rowOff>
    </xdr:from>
    <xdr:ext cx="445211" cy="246576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700-0000B9000000}"/>
            </a:ext>
          </a:extLst>
        </xdr:cNvPr>
        <xdr:cNvSpPr txBox="1"/>
      </xdr:nvSpPr>
      <xdr:spPr>
        <a:xfrm rot="1523684">
          <a:off x="6629400" y="45977176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1247775</xdr:colOff>
      <xdr:row>127</xdr:row>
      <xdr:rowOff>14286</xdr:rowOff>
    </xdr:from>
    <xdr:ext cx="445211" cy="246576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700-0000BA000000}"/>
            </a:ext>
          </a:extLst>
        </xdr:cNvPr>
        <xdr:cNvSpPr txBox="1"/>
      </xdr:nvSpPr>
      <xdr:spPr>
        <a:xfrm rot="1523684">
          <a:off x="4676775" y="46648686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1304925</xdr:colOff>
      <xdr:row>130</xdr:row>
      <xdr:rowOff>0</xdr:rowOff>
    </xdr:from>
    <xdr:ext cx="445211" cy="246576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700-0000BB000000}"/>
            </a:ext>
          </a:extLst>
        </xdr:cNvPr>
        <xdr:cNvSpPr txBox="1"/>
      </xdr:nvSpPr>
      <xdr:spPr>
        <a:xfrm rot="1523684">
          <a:off x="4733925" y="47663100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1352550</xdr:colOff>
      <xdr:row>133</xdr:row>
      <xdr:rowOff>57151</xdr:rowOff>
    </xdr:from>
    <xdr:ext cx="445211" cy="246576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700-0000BC000000}"/>
            </a:ext>
          </a:extLst>
        </xdr:cNvPr>
        <xdr:cNvSpPr txBox="1"/>
      </xdr:nvSpPr>
      <xdr:spPr>
        <a:xfrm rot="1523684">
          <a:off x="4781550" y="48748951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1135201</xdr:colOff>
      <xdr:row>136</xdr:row>
      <xdr:rowOff>206052</xdr:rowOff>
    </xdr:from>
    <xdr:ext cx="606593" cy="246576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700-0000BD000000}"/>
            </a:ext>
          </a:extLst>
        </xdr:cNvPr>
        <xdr:cNvSpPr txBox="1"/>
      </xdr:nvSpPr>
      <xdr:spPr>
        <a:xfrm rot="1158213">
          <a:off x="6516826" y="51069552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600  600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1068524</xdr:colOff>
      <xdr:row>139</xdr:row>
      <xdr:rowOff>158426</xdr:rowOff>
    </xdr:from>
    <xdr:ext cx="606593" cy="246576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700-0000BE000000}"/>
            </a:ext>
          </a:extLst>
        </xdr:cNvPr>
        <xdr:cNvSpPr txBox="1"/>
      </xdr:nvSpPr>
      <xdr:spPr>
        <a:xfrm rot="1190144">
          <a:off x="4497524" y="51212426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1101861</xdr:colOff>
      <xdr:row>142</xdr:row>
      <xdr:rowOff>134613</xdr:rowOff>
    </xdr:from>
    <xdr:ext cx="606593" cy="246576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700-0000BF000000}"/>
            </a:ext>
          </a:extLst>
        </xdr:cNvPr>
        <xdr:cNvSpPr txBox="1"/>
      </xdr:nvSpPr>
      <xdr:spPr>
        <a:xfrm rot="1190144">
          <a:off x="6483486" y="53484138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800  800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923924</xdr:colOff>
      <xdr:row>156</xdr:row>
      <xdr:rowOff>33338</xdr:rowOff>
    </xdr:from>
    <xdr:ext cx="445211" cy="246576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700-0000C0000000}"/>
            </a:ext>
          </a:extLst>
        </xdr:cNvPr>
        <xdr:cNvSpPr txBox="1"/>
      </xdr:nvSpPr>
      <xdr:spPr>
        <a:xfrm rot="1628473">
          <a:off x="6305549" y="55135463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1152524</xdr:colOff>
      <xdr:row>161</xdr:row>
      <xdr:rowOff>14289</xdr:rowOff>
    </xdr:from>
    <xdr:ext cx="445211" cy="246576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700-0000C1000000}"/>
            </a:ext>
          </a:extLst>
        </xdr:cNvPr>
        <xdr:cNvSpPr txBox="1"/>
      </xdr:nvSpPr>
      <xdr:spPr>
        <a:xfrm rot="1628473">
          <a:off x="6534149" y="56688039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1285874</xdr:colOff>
      <xdr:row>165</xdr:row>
      <xdr:rowOff>128589</xdr:rowOff>
    </xdr:from>
    <xdr:ext cx="445211" cy="246576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0000000-0008-0000-0700-0000C2000000}"/>
            </a:ext>
          </a:extLst>
        </xdr:cNvPr>
        <xdr:cNvSpPr txBox="1"/>
      </xdr:nvSpPr>
      <xdr:spPr>
        <a:xfrm rot="1628473">
          <a:off x="6667499" y="58059639"/>
          <a:ext cx="445211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1236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209551</xdr:colOff>
      <xdr:row>72</xdr:row>
      <xdr:rowOff>57149</xdr:rowOff>
    </xdr:from>
    <xdr:to>
      <xdr:col>4</xdr:col>
      <xdr:colOff>1504951</xdr:colOff>
      <xdr:row>74</xdr:row>
      <xdr:rowOff>285750</xdr:rowOff>
    </xdr:to>
    <xdr:pic>
      <xdr:nvPicPr>
        <xdr:cNvPr id="196" name="Рисунок 195" descr="https://www.unitex.ru/image_cache/600x600_sized_wm_unitex-watermark_0.1_r1_-image_products-rm-a4-204112.jpg">
          <a:extLst>
            <a:ext uri="{FF2B5EF4-FFF2-40B4-BE49-F238E27FC236}">
              <a16:creationId xmlns:a16="http://schemas.microsoft.com/office/drawing/2014/main" xmlns="" id="{00000000-0008-0000-07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91176" y="26403299"/>
          <a:ext cx="1295400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156751</xdr:colOff>
      <xdr:row>73</xdr:row>
      <xdr:rowOff>413952</xdr:rowOff>
    </xdr:from>
    <xdr:ext cx="445211" cy="239485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00000000-0008-0000-0700-0000C5000000}"/>
            </a:ext>
          </a:extLst>
        </xdr:cNvPr>
        <xdr:cNvSpPr txBox="1"/>
      </xdr:nvSpPr>
      <xdr:spPr>
        <a:xfrm rot="1174971">
          <a:off x="5538376" y="27179202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728254</xdr:colOff>
      <xdr:row>72</xdr:row>
      <xdr:rowOff>347276</xdr:rowOff>
    </xdr:from>
    <xdr:ext cx="445211" cy="239485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00000000-0008-0000-0700-0000C6000000}"/>
            </a:ext>
          </a:extLst>
        </xdr:cNvPr>
        <xdr:cNvSpPr txBox="1"/>
      </xdr:nvSpPr>
      <xdr:spPr>
        <a:xfrm rot="1621973">
          <a:off x="6109879" y="26693426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12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696864</xdr:colOff>
      <xdr:row>73</xdr:row>
      <xdr:rowOff>230887</xdr:rowOff>
    </xdr:from>
    <xdr:ext cx="620252" cy="239485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00000000-0008-0000-0700-0000C7000000}"/>
            </a:ext>
          </a:extLst>
        </xdr:cNvPr>
        <xdr:cNvSpPr txBox="1"/>
      </xdr:nvSpPr>
      <xdr:spPr>
        <a:xfrm rot="20101558">
          <a:off x="6078489" y="26996137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   600</a:t>
          </a:r>
        </a:p>
      </xdr:txBody>
    </xdr:sp>
    <xdr:clientData/>
  </xdr:oneCellAnchor>
  <xdr:twoCellAnchor editAs="oneCell">
    <xdr:from>
      <xdr:col>4</xdr:col>
      <xdr:colOff>76200</xdr:colOff>
      <xdr:row>151</xdr:row>
      <xdr:rowOff>321618</xdr:rowOff>
    </xdr:from>
    <xdr:to>
      <xdr:col>4</xdr:col>
      <xdr:colOff>1628775</xdr:colOff>
      <xdr:row>153</xdr:row>
      <xdr:rowOff>253018</xdr:rowOff>
    </xdr:to>
    <xdr:pic>
      <xdr:nvPicPr>
        <xdr:cNvPr id="200" name="Рисунок 199" descr="Бенч-2-3.jpg">
          <a:extLst>
            <a:ext uri="{FF2B5EF4-FFF2-40B4-BE49-F238E27FC236}">
              <a16:creationId xmlns:a16="http://schemas.microsoft.com/office/drawing/2014/main" xmlns="" id="{00000000-0008-0000-07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/>
        <a:stretch>
          <a:fillRect/>
        </a:stretch>
      </xdr:blipFill>
      <xdr:spPr>
        <a:xfrm>
          <a:off x="6010275" y="56747718"/>
          <a:ext cx="1552575" cy="78865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148</xdr:row>
      <xdr:rowOff>354955</xdr:rowOff>
    </xdr:from>
    <xdr:to>
      <xdr:col>4</xdr:col>
      <xdr:colOff>1609725</xdr:colOff>
      <xdr:row>150</xdr:row>
      <xdr:rowOff>286355</xdr:rowOff>
    </xdr:to>
    <xdr:pic>
      <xdr:nvPicPr>
        <xdr:cNvPr id="201" name="Рисунок 200" descr="Бенч-2-3.jpg">
          <a:extLst>
            <a:ext uri="{FF2B5EF4-FFF2-40B4-BE49-F238E27FC236}">
              <a16:creationId xmlns:a16="http://schemas.microsoft.com/office/drawing/2014/main" xmlns="" id="{00000000-0008-0000-07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/>
        <a:stretch>
          <a:fillRect/>
        </a:stretch>
      </xdr:blipFill>
      <xdr:spPr>
        <a:xfrm>
          <a:off x="5991225" y="55495180"/>
          <a:ext cx="1552575" cy="78865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145</xdr:row>
      <xdr:rowOff>321618</xdr:rowOff>
    </xdr:from>
    <xdr:to>
      <xdr:col>4</xdr:col>
      <xdr:colOff>1619250</xdr:colOff>
      <xdr:row>147</xdr:row>
      <xdr:rowOff>253018</xdr:rowOff>
    </xdr:to>
    <xdr:pic>
      <xdr:nvPicPr>
        <xdr:cNvPr id="202" name="Рисунок 201" descr="Бенч-2-3.jpg">
          <a:extLst>
            <a:ext uri="{FF2B5EF4-FFF2-40B4-BE49-F238E27FC236}">
              <a16:creationId xmlns:a16="http://schemas.microsoft.com/office/drawing/2014/main" xmlns="" id="{00000000-0008-0000-07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/>
        <a:stretch>
          <a:fillRect/>
        </a:stretch>
      </xdr:blipFill>
      <xdr:spPr>
        <a:xfrm>
          <a:off x="6000750" y="54175968"/>
          <a:ext cx="1552575" cy="788650"/>
        </a:xfrm>
        <a:prstGeom prst="rect">
          <a:avLst/>
        </a:prstGeom>
      </xdr:spPr>
    </xdr:pic>
    <xdr:clientData/>
  </xdr:twoCellAnchor>
  <xdr:oneCellAnchor>
    <xdr:from>
      <xdr:col>4</xdr:col>
      <xdr:colOff>1467611</xdr:colOff>
      <xdr:row>145</xdr:row>
      <xdr:rowOff>152400</xdr:rowOff>
    </xdr:from>
    <xdr:ext cx="246576" cy="606593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700-0000CB000000}"/>
            </a:ext>
          </a:extLst>
        </xdr:cNvPr>
        <xdr:cNvSpPr txBox="1"/>
      </xdr:nvSpPr>
      <xdr:spPr>
        <a:xfrm rot="2920949">
          <a:off x="7221677" y="54186759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600  600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1467608</xdr:colOff>
      <xdr:row>148</xdr:row>
      <xdr:rowOff>123823</xdr:rowOff>
    </xdr:from>
    <xdr:ext cx="246576" cy="606593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700-0000CC000000}"/>
            </a:ext>
          </a:extLst>
        </xdr:cNvPr>
        <xdr:cNvSpPr txBox="1"/>
      </xdr:nvSpPr>
      <xdr:spPr>
        <a:xfrm rot="2889905">
          <a:off x="7221674" y="55444057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1458082</xdr:colOff>
      <xdr:row>151</xdr:row>
      <xdr:rowOff>123821</xdr:rowOff>
    </xdr:from>
    <xdr:ext cx="246576" cy="606593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00000000-0008-0000-0700-0000CD000000}"/>
            </a:ext>
          </a:extLst>
        </xdr:cNvPr>
        <xdr:cNvSpPr txBox="1"/>
      </xdr:nvSpPr>
      <xdr:spPr>
        <a:xfrm rot="2922218">
          <a:off x="7212148" y="56729930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800  800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129678</xdr:colOff>
      <xdr:row>170</xdr:row>
      <xdr:rowOff>180975</xdr:rowOff>
    </xdr:from>
    <xdr:to>
      <xdr:col>4</xdr:col>
      <xdr:colOff>1590675</xdr:colOff>
      <xdr:row>173</xdr:row>
      <xdr:rowOff>345257</xdr:rowOff>
    </xdr:to>
    <xdr:pic>
      <xdr:nvPicPr>
        <xdr:cNvPr id="208" name="Рисунок 8">
          <a:extLst>
            <a:ext uri="{FF2B5EF4-FFF2-40B4-BE49-F238E27FC236}">
              <a16:creationId xmlns:a16="http://schemas.microsoft.com/office/drawing/2014/main" xmlns="" id="{00000000-0008-0000-07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16078" y="62826900"/>
          <a:ext cx="1460997" cy="1250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1304917</xdr:colOff>
      <xdr:row>170</xdr:row>
      <xdr:rowOff>112968</xdr:rowOff>
    </xdr:from>
    <xdr:ext cx="445211" cy="288305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xmlns="" id="{00000000-0008-0000-0700-0000D1000000}"/>
            </a:ext>
          </a:extLst>
        </xdr:cNvPr>
        <xdr:cNvSpPr txBox="1"/>
      </xdr:nvSpPr>
      <xdr:spPr>
        <a:xfrm rot="1628473">
          <a:off x="6791317" y="62758893"/>
          <a:ext cx="445211" cy="2883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36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704850</xdr:colOff>
      <xdr:row>78</xdr:row>
      <xdr:rowOff>266701</xdr:rowOff>
    </xdr:from>
    <xdr:to>
      <xdr:col>4</xdr:col>
      <xdr:colOff>1504950</xdr:colOff>
      <xdr:row>78</xdr:row>
      <xdr:rowOff>895351</xdr:rowOff>
    </xdr:to>
    <xdr:pic>
      <xdr:nvPicPr>
        <xdr:cNvPr id="206" name="Picture 9370">
          <a:extLst>
            <a:ext uri="{FF2B5EF4-FFF2-40B4-BE49-F238E27FC236}">
              <a16:creationId xmlns:a16="http://schemas.microsoft.com/office/drawing/2014/main" xmlns="" id="{00000000-0008-0000-07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5924550" y="29737051"/>
          <a:ext cx="8001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400050</xdr:colOff>
      <xdr:row>78</xdr:row>
      <xdr:rowOff>200025</xdr:rowOff>
    </xdr:from>
    <xdr:ext cx="445211" cy="239485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xmlns="" id="{00000000-0008-0000-0700-0000CF000000}"/>
            </a:ext>
          </a:extLst>
        </xdr:cNvPr>
        <xdr:cNvSpPr txBox="1"/>
      </xdr:nvSpPr>
      <xdr:spPr>
        <a:xfrm rot="20309544">
          <a:off x="5619750" y="29670375"/>
          <a:ext cx="445211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498085</xdr:colOff>
      <xdr:row>174</xdr:row>
      <xdr:rowOff>0</xdr:rowOff>
    </xdr:from>
    <xdr:ext cx="408214" cy="239485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xmlns="" id="{00000000-0008-0000-0700-0000D2000000}"/>
            </a:ext>
          </a:extLst>
        </xdr:cNvPr>
        <xdr:cNvSpPr txBox="1"/>
      </xdr:nvSpPr>
      <xdr:spPr>
        <a:xfrm rot="20157076">
          <a:off x="4603360" y="6217920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9</xdr:col>
      <xdr:colOff>847725</xdr:colOff>
      <xdr:row>0</xdr:row>
      <xdr:rowOff>352425</xdr:rowOff>
    </xdr:from>
    <xdr:to>
      <xdr:col>10</xdr:col>
      <xdr:colOff>266100</xdr:colOff>
      <xdr:row>0</xdr:row>
      <xdr:rowOff>884117</xdr:rowOff>
    </xdr:to>
    <xdr:pic>
      <xdr:nvPicPr>
        <xdr:cNvPr id="211" name="Picture 3">
          <a:extLst>
            <a:ext uri="{FF2B5EF4-FFF2-40B4-BE49-F238E27FC236}">
              <a16:creationId xmlns:a16="http://schemas.microsoft.com/office/drawing/2014/main" xmlns="" id="{00000000-0008-0000-0700-0000D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7" cstate="print"/>
        <a:srcRect r="57260"/>
        <a:stretch>
          <a:fillRect/>
        </a:stretch>
      </xdr:blipFill>
      <xdr:spPr bwMode="auto">
        <a:xfrm>
          <a:off x="11658600" y="352425"/>
          <a:ext cx="532800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9</xdr:col>
      <xdr:colOff>85724</xdr:colOff>
      <xdr:row>0</xdr:row>
      <xdr:rowOff>352426</xdr:rowOff>
    </xdr:from>
    <xdr:to>
      <xdr:col>9</xdr:col>
      <xdr:colOff>625724</xdr:colOff>
      <xdr:row>0</xdr:row>
      <xdr:rowOff>892426</xdr:rowOff>
    </xdr:to>
    <xdr:pic>
      <xdr:nvPicPr>
        <xdr:cNvPr id="212" name="Рисунок 211" descr="dub-chesterfield003_2.jpg">
          <a:extLst>
            <a:ext uri="{FF2B5EF4-FFF2-40B4-BE49-F238E27FC236}">
              <a16:creationId xmlns:a16="http://schemas.microsoft.com/office/drawing/2014/main" xmlns="" id="{00000000-0008-0000-07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0896599" y="352426"/>
          <a:ext cx="540000" cy="540000"/>
        </a:xfrm>
        <a:prstGeom prst="rect">
          <a:avLst/>
        </a:prstGeom>
      </xdr:spPr>
    </xdr:pic>
    <xdr:clientData/>
  </xdr:twoCellAnchor>
  <xdr:twoCellAnchor>
    <xdr:from>
      <xdr:col>10</xdr:col>
      <xdr:colOff>1304924</xdr:colOff>
      <xdr:row>0</xdr:row>
      <xdr:rowOff>352426</xdr:rowOff>
    </xdr:from>
    <xdr:to>
      <xdr:col>11</xdr:col>
      <xdr:colOff>359024</xdr:colOff>
      <xdr:row>0</xdr:row>
      <xdr:rowOff>892426</xdr:rowOff>
    </xdr:to>
    <xdr:pic>
      <xdr:nvPicPr>
        <xdr:cNvPr id="213" name="Рисунок 212" descr="Антрацит.jpg">
          <a:extLst>
            <a:ext uri="{FF2B5EF4-FFF2-40B4-BE49-F238E27FC236}">
              <a16:creationId xmlns:a16="http://schemas.microsoft.com/office/drawing/2014/main" xmlns="" id="{00000000-0008-0000-07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3230224" y="352426"/>
          <a:ext cx="540000" cy="540000"/>
        </a:xfrm>
        <a:prstGeom prst="rect">
          <a:avLst/>
        </a:prstGeom>
      </xdr:spPr>
    </xdr:pic>
    <xdr:clientData/>
  </xdr:twoCellAnchor>
  <xdr:twoCellAnchor>
    <xdr:from>
      <xdr:col>8</xdr:col>
      <xdr:colOff>1362075</xdr:colOff>
      <xdr:row>0</xdr:row>
      <xdr:rowOff>887291</xdr:rowOff>
    </xdr:from>
    <xdr:to>
      <xdr:col>9</xdr:col>
      <xdr:colOff>838200</xdr:colOff>
      <xdr:row>1</xdr:row>
      <xdr:rowOff>85726</xdr:rowOff>
    </xdr:to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xmlns="" id="{00000000-0008-0000-0700-0000D6000000}"/>
            </a:ext>
          </a:extLst>
        </xdr:cNvPr>
        <xdr:cNvSpPr txBox="1"/>
      </xdr:nvSpPr>
      <xdr:spPr>
        <a:xfrm>
          <a:off x="10725150" y="887291"/>
          <a:ext cx="923925" cy="58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9</xdr:col>
      <xdr:colOff>847725</xdr:colOff>
      <xdr:row>0</xdr:row>
      <xdr:rowOff>932718</xdr:rowOff>
    </xdr:from>
    <xdr:to>
      <xdr:col>10</xdr:col>
      <xdr:colOff>266700</xdr:colOff>
      <xdr:row>0</xdr:row>
      <xdr:rowOff>1381126</xdr:rowOff>
    </xdr:to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xmlns="" id="{00000000-0008-0000-0700-0000D7000000}"/>
            </a:ext>
          </a:extLst>
        </xdr:cNvPr>
        <xdr:cNvSpPr txBox="1"/>
      </xdr:nvSpPr>
      <xdr:spPr>
        <a:xfrm>
          <a:off x="11658600" y="932718"/>
          <a:ext cx="533400" cy="448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10</xdr:col>
      <xdr:colOff>1228725</xdr:colOff>
      <xdr:row>0</xdr:row>
      <xdr:rowOff>906342</xdr:rowOff>
    </xdr:from>
    <xdr:to>
      <xdr:col>11</xdr:col>
      <xdr:colOff>485775</xdr:colOff>
      <xdr:row>1</xdr:row>
      <xdr:rowOff>19052</xdr:rowOff>
    </xdr:to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00000000-0008-0000-0700-0000D8000000}"/>
            </a:ext>
          </a:extLst>
        </xdr:cNvPr>
        <xdr:cNvSpPr txBox="1"/>
      </xdr:nvSpPr>
      <xdr:spPr>
        <a:xfrm>
          <a:off x="13154025" y="906342"/>
          <a:ext cx="742950" cy="50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twoCellAnchor>
    <xdr:from>
      <xdr:col>14</xdr:col>
      <xdr:colOff>66675</xdr:colOff>
      <xdr:row>0</xdr:row>
      <xdr:rowOff>380634</xdr:rowOff>
    </xdr:from>
    <xdr:to>
      <xdr:col>14</xdr:col>
      <xdr:colOff>534675</xdr:colOff>
      <xdr:row>0</xdr:row>
      <xdr:rowOff>830609</xdr:rowOff>
    </xdr:to>
    <xdr:pic>
      <xdr:nvPicPr>
        <xdr:cNvPr id="217" name="Рисунок 216" descr="цвет антрацит">
          <a:extLst>
            <a:ext uri="{FF2B5EF4-FFF2-40B4-BE49-F238E27FC236}">
              <a16:creationId xmlns:a16="http://schemas.microsoft.com/office/drawing/2014/main" xmlns="" id="{00000000-0008-0000-07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659225" y="380634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1274</xdr:colOff>
      <xdr:row>0</xdr:row>
      <xdr:rowOff>381000</xdr:rowOff>
    </xdr:from>
    <xdr:to>
      <xdr:col>13</xdr:col>
      <xdr:colOff>451274</xdr:colOff>
      <xdr:row>0</xdr:row>
      <xdr:rowOff>830975</xdr:rowOff>
    </xdr:to>
    <xdr:pic>
      <xdr:nvPicPr>
        <xdr:cNvPr id="218" name="Picture 3">
          <a:extLst>
            <a:ext uri="{FF2B5EF4-FFF2-40B4-BE49-F238E27FC236}">
              <a16:creationId xmlns:a16="http://schemas.microsoft.com/office/drawing/2014/main" xmlns="" id="{00000000-0008-0000-0700-0000D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7" cstate="print"/>
        <a:srcRect r="57260"/>
        <a:stretch>
          <a:fillRect/>
        </a:stretch>
      </xdr:blipFill>
      <xdr:spPr bwMode="auto">
        <a:xfrm flipH="1">
          <a:off x="15984224" y="381000"/>
          <a:ext cx="450000" cy="449975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13</xdr:col>
      <xdr:colOff>18696</xdr:colOff>
      <xdr:row>0</xdr:row>
      <xdr:rowOff>819152</xdr:rowOff>
    </xdr:from>
    <xdr:to>
      <xdr:col>13</xdr:col>
      <xdr:colOff>466725</xdr:colOff>
      <xdr:row>0</xdr:row>
      <xdr:rowOff>1294404</xdr:rowOff>
    </xdr:to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xmlns="" id="{00000000-0008-0000-0700-0000DB000000}"/>
            </a:ext>
          </a:extLst>
        </xdr:cNvPr>
        <xdr:cNvSpPr txBox="1"/>
      </xdr:nvSpPr>
      <xdr:spPr>
        <a:xfrm>
          <a:off x="16001646" y="819152"/>
          <a:ext cx="448029" cy="4752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Белый</a:t>
          </a:r>
        </a:p>
        <a:p>
          <a:pPr algn="ctr"/>
          <a:r>
            <a:rPr lang="en-US" sz="1100" b="1"/>
            <a:t>WHT</a:t>
          </a:r>
          <a:endParaRPr lang="ru-RU" sz="1100" b="1"/>
        </a:p>
      </xdr:txBody>
    </xdr:sp>
    <xdr:clientData/>
  </xdr:twoCellAnchor>
  <xdr:twoCellAnchor>
    <xdr:from>
      <xdr:col>13</xdr:col>
      <xdr:colOff>552450</xdr:colOff>
      <xdr:row>0</xdr:row>
      <xdr:rowOff>800102</xdr:rowOff>
    </xdr:from>
    <xdr:to>
      <xdr:col>15</xdr:col>
      <xdr:colOff>78519</xdr:colOff>
      <xdr:row>0</xdr:row>
      <xdr:rowOff>1255938</xdr:rowOff>
    </xdr:to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xmlns="" id="{00000000-0008-0000-0700-0000DC000000}"/>
            </a:ext>
          </a:extLst>
        </xdr:cNvPr>
        <xdr:cNvSpPr txBox="1"/>
      </xdr:nvSpPr>
      <xdr:spPr>
        <a:xfrm>
          <a:off x="16535400" y="800102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12</xdr:col>
      <xdr:colOff>485775</xdr:colOff>
      <xdr:row>0</xdr:row>
      <xdr:rowOff>1200151</xdr:rowOff>
    </xdr:from>
    <xdr:ext cx="2195729" cy="280205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xmlns="" id="{00000000-0008-0000-0700-0000DD000000}"/>
            </a:ext>
          </a:extLst>
        </xdr:cNvPr>
        <xdr:cNvSpPr txBox="1"/>
      </xdr:nvSpPr>
      <xdr:spPr>
        <a:xfrm>
          <a:off x="15859125" y="1200151"/>
          <a:ext cx="219572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опор и заглушек к-канала</a:t>
          </a:r>
          <a:endParaRPr lang="ru-RU" sz="1200"/>
        </a:p>
      </xdr:txBody>
    </xdr:sp>
    <xdr:clientData/>
  </xdr:oneCellAnchor>
  <xdr:twoCellAnchor editAs="oneCell">
    <xdr:from>
      <xdr:col>8</xdr:col>
      <xdr:colOff>95250</xdr:colOff>
      <xdr:row>0</xdr:row>
      <xdr:rowOff>352426</xdr:rowOff>
    </xdr:from>
    <xdr:to>
      <xdr:col>8</xdr:col>
      <xdr:colOff>635250</xdr:colOff>
      <xdr:row>0</xdr:row>
      <xdr:rowOff>892426</xdr:rowOff>
    </xdr:to>
    <xdr:pic>
      <xdr:nvPicPr>
        <xdr:cNvPr id="224" name="Picture 2" descr="https://www.fabrika-moder.ru/upload/iblock/407/407226f237ef920db422a2f0af53bd17.jpg">
          <a:extLst>
            <a:ext uri="{FF2B5EF4-FFF2-40B4-BE49-F238E27FC236}">
              <a16:creationId xmlns:a16="http://schemas.microsoft.com/office/drawing/2014/main" xmlns="" id="{00000000-0008-0000-0700-0000E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9458325" y="352426"/>
          <a:ext cx="540000" cy="540000"/>
        </a:xfrm>
        <a:prstGeom prst="rect">
          <a:avLst/>
        </a:prstGeom>
        <a:noFill/>
      </xdr:spPr>
    </xdr:pic>
    <xdr:clientData/>
  </xdr:twoCellAnchor>
  <xdr:oneCellAnchor>
    <xdr:from>
      <xdr:col>8</xdr:col>
      <xdr:colOff>28575</xdr:colOff>
      <xdr:row>0</xdr:row>
      <xdr:rowOff>895351</xdr:rowOff>
    </xdr:from>
    <xdr:ext cx="660887" cy="436786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xmlns="" id="{00000000-0008-0000-0700-0000E1000000}"/>
            </a:ext>
          </a:extLst>
        </xdr:cNvPr>
        <xdr:cNvSpPr txBox="1"/>
      </xdr:nvSpPr>
      <xdr:spPr>
        <a:xfrm>
          <a:off x="9391650" y="895351"/>
          <a:ext cx="6608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131</a:t>
          </a:r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twoCellAnchor editAs="oneCell">
    <xdr:from>
      <xdr:col>15</xdr:col>
      <xdr:colOff>114300</xdr:colOff>
      <xdr:row>0</xdr:row>
      <xdr:rowOff>381001</xdr:rowOff>
    </xdr:from>
    <xdr:to>
      <xdr:col>15</xdr:col>
      <xdr:colOff>564300</xdr:colOff>
      <xdr:row>0</xdr:row>
      <xdr:rowOff>831001</xdr:rowOff>
    </xdr:to>
    <xdr:pic>
      <xdr:nvPicPr>
        <xdr:cNvPr id="226" name="Рисунок 225" descr="цвет серый">
          <a:extLst>
            <a:ext uri="{FF2B5EF4-FFF2-40B4-BE49-F238E27FC236}">
              <a16:creationId xmlns:a16="http://schemas.microsoft.com/office/drawing/2014/main" xmlns="" id="{00000000-0008-0000-07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316450" y="381001"/>
          <a:ext cx="450000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47625</xdr:colOff>
      <xdr:row>0</xdr:row>
      <xdr:rowOff>838201</xdr:rowOff>
    </xdr:from>
    <xdr:ext cx="574388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xmlns="" id="{00000000-0008-0000-0700-0000E3000000}"/>
            </a:ext>
          </a:extLst>
        </xdr:cNvPr>
        <xdr:cNvSpPr txBox="1"/>
      </xdr:nvSpPr>
      <xdr:spPr>
        <a:xfrm>
          <a:off x="17249775" y="838201"/>
          <a:ext cx="5743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C</a:t>
          </a:r>
          <a:r>
            <a:rPr lang="ru-RU" sz="1100"/>
            <a:t>ерый</a:t>
          </a:r>
        </a:p>
      </xdr:txBody>
    </xdr:sp>
    <xdr:clientData/>
  </xdr:oneCellAnchor>
  <xdr:twoCellAnchor editAs="oneCell">
    <xdr:from>
      <xdr:col>10</xdr:col>
      <xdr:colOff>533400</xdr:colOff>
      <xdr:row>0</xdr:row>
      <xdr:rowOff>361951</xdr:rowOff>
    </xdr:from>
    <xdr:to>
      <xdr:col>10</xdr:col>
      <xdr:colOff>1073400</xdr:colOff>
      <xdr:row>0</xdr:row>
      <xdr:rowOff>901951</xdr:rowOff>
    </xdr:to>
    <xdr:pic>
      <xdr:nvPicPr>
        <xdr:cNvPr id="228" name="Рисунок 227" descr="серый">
          <a:extLst>
            <a:ext uri="{FF2B5EF4-FFF2-40B4-BE49-F238E27FC236}">
              <a16:creationId xmlns:a16="http://schemas.microsoft.com/office/drawing/2014/main" xmlns="" id="{00000000-0008-0000-0700-0000E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458700" y="361951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523875</xdr:colOff>
      <xdr:row>0</xdr:row>
      <xdr:rowOff>904876</xdr:rowOff>
    </xdr:from>
    <xdr:ext cx="574388" cy="436786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00000000-0008-0000-0700-0000E5000000}"/>
            </a:ext>
          </a:extLst>
        </xdr:cNvPr>
        <xdr:cNvSpPr txBox="1"/>
      </xdr:nvSpPr>
      <xdr:spPr>
        <a:xfrm>
          <a:off x="12449175" y="904876"/>
          <a:ext cx="57438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</a:p>
        <a:p>
          <a:pPr algn="ctr"/>
          <a:r>
            <a:rPr lang="ru-RU" sz="1100"/>
            <a:t>(</a:t>
          </a:r>
          <a:r>
            <a:rPr lang="en-US" sz="1100"/>
            <a:t>R2)</a:t>
          </a:r>
          <a:endParaRPr lang="ru-RU" sz="1100"/>
        </a:p>
      </xdr:txBody>
    </xdr:sp>
    <xdr:clientData/>
  </xdr:oneCellAnchor>
  <xdr:oneCellAnchor>
    <xdr:from>
      <xdr:col>8</xdr:col>
      <xdr:colOff>1419225</xdr:colOff>
      <xdr:row>0</xdr:row>
      <xdr:rowOff>28575</xdr:rowOff>
    </xdr:from>
    <xdr:ext cx="1657890" cy="280205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700-0000E6000000}"/>
            </a:ext>
          </a:extLst>
        </xdr:cNvPr>
        <xdr:cNvSpPr txBox="1"/>
      </xdr:nvSpPr>
      <xdr:spPr>
        <a:xfrm>
          <a:off x="10858500" y="28575"/>
          <a:ext cx="16578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цвета ЛДСП под  заказ</a:t>
          </a:r>
          <a:endParaRPr lang="ru-RU" sz="1200"/>
        </a:p>
      </xdr:txBody>
    </xdr:sp>
    <xdr:clientData/>
  </xdr:oneCellAnchor>
  <xdr:oneCellAnchor>
    <xdr:from>
      <xdr:col>4</xdr:col>
      <xdr:colOff>1190624</xdr:colOff>
      <xdr:row>52</xdr:row>
      <xdr:rowOff>171448</xdr:rowOff>
    </xdr:from>
    <xdr:ext cx="408214" cy="239485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00000000-0008-0000-0700-0000E7000000}"/>
            </a:ext>
          </a:extLst>
        </xdr:cNvPr>
        <xdr:cNvSpPr txBox="1"/>
      </xdr:nvSpPr>
      <xdr:spPr>
        <a:xfrm rot="20157076">
          <a:off x="5467349" y="1904047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1228726</xdr:colOff>
      <xdr:row>49</xdr:row>
      <xdr:rowOff>209552</xdr:rowOff>
    </xdr:from>
    <xdr:ext cx="408214" cy="239485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xmlns="" id="{00000000-0008-0000-0700-0000E8000000}"/>
            </a:ext>
          </a:extLst>
        </xdr:cNvPr>
        <xdr:cNvSpPr txBox="1"/>
      </xdr:nvSpPr>
      <xdr:spPr>
        <a:xfrm rot="20157076">
          <a:off x="5505451" y="1793557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904876</xdr:colOff>
      <xdr:row>61</xdr:row>
      <xdr:rowOff>190500</xdr:rowOff>
    </xdr:from>
    <xdr:ext cx="620252" cy="239485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xmlns="" id="{00000000-0008-0000-0700-0000E9000000}"/>
            </a:ext>
          </a:extLst>
        </xdr:cNvPr>
        <xdr:cNvSpPr txBox="1"/>
      </xdr:nvSpPr>
      <xdr:spPr>
        <a:xfrm rot="20497039">
          <a:off x="5181601" y="23555325"/>
          <a:ext cx="620252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75   475</a:t>
          </a:r>
        </a:p>
      </xdr:txBody>
    </xdr:sp>
    <xdr:clientData/>
  </xdr:oneCellAnchor>
  <xdr:oneCellAnchor>
    <xdr:from>
      <xdr:col>8</xdr:col>
      <xdr:colOff>762000</xdr:colOff>
      <xdr:row>0</xdr:row>
      <xdr:rowOff>885438</xdr:rowOff>
    </xdr:from>
    <xdr:ext cx="636136" cy="609013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xmlns="" id="{00000000-0008-0000-0700-0000EA000000}"/>
            </a:ext>
          </a:extLst>
        </xdr:cNvPr>
        <xdr:cNvSpPr txBox="1"/>
      </xdr:nvSpPr>
      <xdr:spPr>
        <a:xfrm>
          <a:off x="10506075" y="885438"/>
          <a:ext cx="63613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 </a:t>
          </a:r>
        </a:p>
        <a:p>
          <a:pPr algn="ctr"/>
          <a:r>
            <a:rPr lang="ru-RU" sz="1100"/>
            <a:t>Камень</a:t>
          </a:r>
        </a:p>
        <a:p>
          <a:pPr algn="ctr"/>
          <a:r>
            <a:rPr lang="ru-RU" sz="1100"/>
            <a:t>(</a:t>
          </a:r>
          <a:r>
            <a:rPr lang="en-US" sz="1100" b="0"/>
            <a:t>U727</a:t>
          </a:r>
          <a:r>
            <a:rPr lang="en-US" sz="1100"/>
            <a:t>)  </a:t>
          </a:r>
          <a:endParaRPr lang="ru-RU" sz="1100"/>
        </a:p>
      </xdr:txBody>
    </xdr:sp>
    <xdr:clientData/>
  </xdr:oneCellAnchor>
  <xdr:twoCellAnchor editAs="oneCell">
    <xdr:from>
      <xdr:col>8</xdr:col>
      <xdr:colOff>817903</xdr:colOff>
      <xdr:row>0</xdr:row>
      <xdr:rowOff>333375</xdr:rowOff>
    </xdr:from>
    <xdr:to>
      <xdr:col>8</xdr:col>
      <xdr:colOff>1357903</xdr:colOff>
      <xdr:row>0</xdr:row>
      <xdr:rowOff>873375</xdr:rowOff>
    </xdr:to>
    <xdr:pic>
      <xdr:nvPicPr>
        <xdr:cNvPr id="235" name="Picture 3">
          <a:extLst>
            <a:ext uri="{FF2B5EF4-FFF2-40B4-BE49-F238E27FC236}">
              <a16:creationId xmlns:a16="http://schemas.microsoft.com/office/drawing/2014/main" xmlns="" id="{00000000-0008-0000-0700-0000E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4" cstate="print"/>
        <a:srcRect l="51937" t="53804" r="42125" b="35189"/>
        <a:stretch>
          <a:fillRect/>
        </a:stretch>
      </xdr:blipFill>
      <xdr:spPr bwMode="auto">
        <a:xfrm>
          <a:off x="10561978" y="333375"/>
          <a:ext cx="540000" cy="540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11</xdr:col>
      <xdr:colOff>466725</xdr:colOff>
      <xdr:row>0</xdr:row>
      <xdr:rowOff>895350</xdr:rowOff>
    </xdr:from>
    <xdr:to>
      <xdr:col>11</xdr:col>
      <xdr:colOff>1209675</xdr:colOff>
      <xdr:row>1</xdr:row>
      <xdr:rowOff>114300</xdr:rowOff>
    </xdr:to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00000000-0008-0000-0700-0000EC000000}"/>
            </a:ext>
          </a:extLst>
        </xdr:cNvPr>
        <xdr:cNvSpPr txBox="1"/>
      </xdr:nvSpPr>
      <xdr:spPr>
        <a:xfrm>
          <a:off x="14258925" y="895350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Венге</a:t>
          </a:r>
        </a:p>
        <a:p>
          <a:pPr algn="ctr"/>
          <a:r>
            <a:rPr lang="ru-RU" sz="1100" b="0"/>
            <a:t>ЦАВО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U2108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11</xdr:col>
      <xdr:colOff>561975</xdr:colOff>
      <xdr:row>0</xdr:row>
      <xdr:rowOff>342900</xdr:rowOff>
    </xdr:from>
    <xdr:to>
      <xdr:col>11</xdr:col>
      <xdr:colOff>1101975</xdr:colOff>
      <xdr:row>0</xdr:row>
      <xdr:rowOff>882900</xdr:rowOff>
    </xdr:to>
    <xdr:pic>
      <xdr:nvPicPr>
        <xdr:cNvPr id="237" name="Picture 6" descr="https://directoria-moder.ru/upload/iblock/f92/f92f33ae064e3f90c6bb07cf3786954d.jpg">
          <a:extLst>
            <a:ext uri="{FF2B5EF4-FFF2-40B4-BE49-F238E27FC236}">
              <a16:creationId xmlns:a16="http://schemas.microsoft.com/office/drawing/2014/main" xmlns="" id="{00000000-0008-0000-0700-0000E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5" cstate="print">
          <a:lum bright="10000"/>
        </a:blip>
        <a:srcRect t="48200" r="86600" b="39800"/>
        <a:stretch>
          <a:fillRect/>
        </a:stretch>
      </xdr:blipFill>
      <xdr:spPr bwMode="auto">
        <a:xfrm>
          <a:off x="14354175" y="342900"/>
          <a:ext cx="540000" cy="54000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1162050</xdr:colOff>
      <xdr:row>0</xdr:row>
      <xdr:rowOff>885825</xdr:rowOff>
    </xdr:from>
    <xdr:to>
      <xdr:col>12</xdr:col>
      <xdr:colOff>323850</xdr:colOff>
      <xdr:row>1</xdr:row>
      <xdr:rowOff>104775</xdr:rowOff>
    </xdr:to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700-0000EE000000}"/>
            </a:ext>
          </a:extLst>
        </xdr:cNvPr>
        <xdr:cNvSpPr txBox="1"/>
      </xdr:nvSpPr>
      <xdr:spPr>
        <a:xfrm>
          <a:off x="14954250" y="885825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Бетон</a:t>
          </a:r>
          <a:endParaRPr lang="ru-RU" sz="1100" b="0"/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F186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11</xdr:col>
      <xdr:colOff>1276350</xdr:colOff>
      <xdr:row>0</xdr:row>
      <xdr:rowOff>352425</xdr:rowOff>
    </xdr:from>
    <xdr:to>
      <xdr:col>12</xdr:col>
      <xdr:colOff>235200</xdr:colOff>
      <xdr:row>0</xdr:row>
      <xdr:rowOff>892425</xdr:rowOff>
    </xdr:to>
    <xdr:pic>
      <xdr:nvPicPr>
        <xdr:cNvPr id="239" name="Рисунок 238" descr="Бетон.jpg">
          <a:extLst>
            <a:ext uri="{FF2B5EF4-FFF2-40B4-BE49-F238E27FC236}">
              <a16:creationId xmlns:a16="http://schemas.microsoft.com/office/drawing/2014/main" xmlns="" id="{00000000-0008-0000-07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print"/>
        <a:srcRect r="26000"/>
        <a:stretch>
          <a:fillRect/>
        </a:stretch>
      </xdr:blipFill>
      <xdr:spPr>
        <a:xfrm>
          <a:off x="15068550" y="352425"/>
          <a:ext cx="540000" cy="5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66675</xdr:rowOff>
    </xdr:from>
    <xdr:to>
      <xdr:col>4</xdr:col>
      <xdr:colOff>457200</xdr:colOff>
      <xdr:row>0</xdr:row>
      <xdr:rowOff>1219200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62225" y="66675"/>
          <a:ext cx="144780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457200</xdr:colOff>
      <xdr:row>26</xdr:row>
      <xdr:rowOff>85725</xdr:rowOff>
    </xdr:from>
    <xdr:to>
      <xdr:col>2</xdr:col>
      <xdr:colOff>942975</xdr:colOff>
      <xdr:row>26</xdr:row>
      <xdr:rowOff>962025</xdr:rowOff>
    </xdr:to>
    <xdr:pic>
      <xdr:nvPicPr>
        <xdr:cNvPr id="23" name="Picture 10453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57350" y="29613225"/>
          <a:ext cx="485775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27</xdr:row>
      <xdr:rowOff>85725</xdr:rowOff>
    </xdr:from>
    <xdr:to>
      <xdr:col>2</xdr:col>
      <xdr:colOff>723900</xdr:colOff>
      <xdr:row>27</xdr:row>
      <xdr:rowOff>981075</xdr:rowOff>
    </xdr:to>
    <xdr:pic>
      <xdr:nvPicPr>
        <xdr:cNvPr id="24" name="Picture 10454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28725" y="63426975"/>
          <a:ext cx="466725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28</xdr:row>
      <xdr:rowOff>76200</xdr:rowOff>
    </xdr:from>
    <xdr:to>
      <xdr:col>2</xdr:col>
      <xdr:colOff>771525</xdr:colOff>
      <xdr:row>28</xdr:row>
      <xdr:rowOff>1028700</xdr:rowOff>
    </xdr:to>
    <xdr:pic>
      <xdr:nvPicPr>
        <xdr:cNvPr id="25" name="Picture 10455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7300" y="64474725"/>
          <a:ext cx="485775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495301</xdr:colOff>
      <xdr:row>31</xdr:row>
      <xdr:rowOff>57151</xdr:rowOff>
    </xdr:from>
    <xdr:to>
      <xdr:col>2</xdr:col>
      <xdr:colOff>971551</xdr:colOff>
      <xdr:row>31</xdr:row>
      <xdr:rowOff>923925</xdr:rowOff>
    </xdr:to>
    <xdr:pic>
      <xdr:nvPicPr>
        <xdr:cNvPr id="28" name="Picture 10458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95451" y="34690051"/>
          <a:ext cx="476250" cy="86677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457201</xdr:colOff>
      <xdr:row>32</xdr:row>
      <xdr:rowOff>104775</xdr:rowOff>
    </xdr:from>
    <xdr:to>
      <xdr:col>2</xdr:col>
      <xdr:colOff>1002361</xdr:colOff>
      <xdr:row>32</xdr:row>
      <xdr:rowOff>857250</xdr:rowOff>
    </xdr:to>
    <xdr:pic>
      <xdr:nvPicPr>
        <xdr:cNvPr id="29" name="Picture 10486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57351" y="35690175"/>
          <a:ext cx="545160" cy="752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245036</xdr:colOff>
      <xdr:row>33</xdr:row>
      <xdr:rowOff>85380</xdr:rowOff>
    </xdr:from>
    <xdr:to>
      <xdr:col>2</xdr:col>
      <xdr:colOff>1228726</xdr:colOff>
      <xdr:row>33</xdr:row>
      <xdr:rowOff>904289</xdr:rowOff>
    </xdr:to>
    <xdr:pic>
      <xdr:nvPicPr>
        <xdr:cNvPr id="48" name="Рисунок 47" descr="image001.png">
          <a:extLst>
            <a:ext uri="{FF2B5EF4-FFF2-40B4-BE49-F238E27FC236}">
              <a16:creationId xmlns:a16="http://schemas.microsoft.com/office/drawing/2014/main" xmlns="" id="{00000000-0008-0000-08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lum bright="-10000"/>
        </a:blip>
        <a:stretch>
          <a:fillRect/>
        </a:stretch>
      </xdr:blipFill>
      <xdr:spPr>
        <a:xfrm>
          <a:off x="1445186" y="36623280"/>
          <a:ext cx="983690" cy="81890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34</xdr:row>
      <xdr:rowOff>94905</xdr:rowOff>
    </xdr:from>
    <xdr:to>
      <xdr:col>2</xdr:col>
      <xdr:colOff>1247775</xdr:colOff>
      <xdr:row>34</xdr:row>
      <xdr:rowOff>913814</xdr:rowOff>
    </xdr:to>
    <xdr:pic>
      <xdr:nvPicPr>
        <xdr:cNvPr id="49" name="Рисунок 48" descr="image001.png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lum bright="-10000"/>
        </a:blip>
        <a:stretch>
          <a:fillRect/>
        </a:stretch>
      </xdr:blipFill>
      <xdr:spPr>
        <a:xfrm flipH="1">
          <a:off x="1419225" y="37680555"/>
          <a:ext cx="1028700" cy="818909"/>
        </a:xfrm>
        <a:prstGeom prst="rect">
          <a:avLst/>
        </a:prstGeom>
      </xdr:spPr>
    </xdr:pic>
    <xdr:clientData/>
  </xdr:twoCellAnchor>
  <xdr:twoCellAnchor>
    <xdr:from>
      <xdr:col>2</xdr:col>
      <xdr:colOff>381000</xdr:colOff>
      <xdr:row>45</xdr:row>
      <xdr:rowOff>114301</xdr:rowOff>
    </xdr:from>
    <xdr:to>
      <xdr:col>2</xdr:col>
      <xdr:colOff>838200</xdr:colOff>
      <xdr:row>45</xdr:row>
      <xdr:rowOff>1295401</xdr:rowOff>
    </xdr:to>
    <xdr:pic>
      <xdr:nvPicPr>
        <xdr:cNvPr id="16394" name="Рисунок 1" descr="image001">
          <a:extLst>
            <a:ext uri="{FF2B5EF4-FFF2-40B4-BE49-F238E27FC236}">
              <a16:creationId xmlns:a16="http://schemas.microsoft.com/office/drawing/2014/main" xmlns="" id="{00000000-0008-0000-0800-00000A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 bwMode="auto">
        <a:xfrm>
          <a:off x="3686175" y="43567351"/>
          <a:ext cx="4572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266700</xdr:colOff>
      <xdr:row>48</xdr:row>
      <xdr:rowOff>85725</xdr:rowOff>
    </xdr:from>
    <xdr:to>
      <xdr:col>2</xdr:col>
      <xdr:colOff>1104900</xdr:colOff>
      <xdr:row>48</xdr:row>
      <xdr:rowOff>1152525</xdr:rowOff>
    </xdr:to>
    <xdr:pic>
      <xdr:nvPicPr>
        <xdr:cNvPr id="16395" name="Рисунок 1" descr="image001">
          <a:extLst>
            <a:ext uri="{FF2B5EF4-FFF2-40B4-BE49-F238E27FC236}">
              <a16:creationId xmlns:a16="http://schemas.microsoft.com/office/drawing/2014/main" xmlns="" id="{00000000-0008-0000-0800-00000B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 bwMode="auto">
        <a:xfrm>
          <a:off x="1581150" y="47053500"/>
          <a:ext cx="838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485775</xdr:colOff>
      <xdr:row>5</xdr:row>
      <xdr:rowOff>38100</xdr:rowOff>
    </xdr:from>
    <xdr:to>
      <xdr:col>2</xdr:col>
      <xdr:colOff>980836</xdr:colOff>
      <xdr:row>5</xdr:row>
      <xdr:rowOff>1226100</xdr:rowOff>
    </xdr:to>
    <xdr:pic>
      <xdr:nvPicPr>
        <xdr:cNvPr id="55" name="Рисунок 54" descr="EVL400-0014.jpg">
          <a:extLst>
            <a:ext uri="{FF2B5EF4-FFF2-40B4-BE49-F238E27FC236}">
              <a16:creationId xmlns:a16="http://schemas.microsoft.com/office/drawing/2014/main" xmlns="" id="{00000000-0008-0000-08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3419475" y="2381250"/>
          <a:ext cx="495061" cy="11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6</xdr:row>
      <xdr:rowOff>47625</xdr:rowOff>
    </xdr:from>
    <xdr:to>
      <xdr:col>2</xdr:col>
      <xdr:colOff>950804</xdr:colOff>
      <xdr:row>6</xdr:row>
      <xdr:rowOff>1235625</xdr:rowOff>
    </xdr:to>
    <xdr:pic>
      <xdr:nvPicPr>
        <xdr:cNvPr id="56" name="Рисунок 55" descr="EVL401-0015.jpg">
          <a:extLst>
            <a:ext uri="{FF2B5EF4-FFF2-40B4-BE49-F238E27FC236}">
              <a16:creationId xmlns:a16="http://schemas.microsoft.com/office/drawing/2014/main" xmlns="" id="{00000000-0008-0000-08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3390900" y="3705225"/>
          <a:ext cx="493604" cy="11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8</xdr:row>
      <xdr:rowOff>38100</xdr:rowOff>
    </xdr:from>
    <xdr:to>
      <xdr:col>2</xdr:col>
      <xdr:colOff>968835</xdr:colOff>
      <xdr:row>8</xdr:row>
      <xdr:rowOff>1226100</xdr:rowOff>
    </xdr:to>
    <xdr:pic>
      <xdr:nvPicPr>
        <xdr:cNvPr id="57" name="Рисунок 56" descr="EVL403-0017.jpg">
          <a:extLst>
            <a:ext uri="{FF2B5EF4-FFF2-40B4-BE49-F238E27FC236}">
              <a16:creationId xmlns:a16="http://schemas.microsoft.com/office/drawing/2014/main" xmlns="" id="{00000000-0008-0000-08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3409950" y="6067425"/>
          <a:ext cx="492585" cy="11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314324</xdr:colOff>
      <xdr:row>44</xdr:row>
      <xdr:rowOff>85724</xdr:rowOff>
    </xdr:from>
    <xdr:to>
      <xdr:col>2</xdr:col>
      <xdr:colOff>1162049</xdr:colOff>
      <xdr:row>44</xdr:row>
      <xdr:rowOff>1236209</xdr:rowOff>
    </xdr:to>
    <xdr:pic>
      <xdr:nvPicPr>
        <xdr:cNvPr id="60" name="Рисунок 59" descr="TAR901.jpg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30469" t="5079" r="25781" b="4099"/>
        <a:stretch>
          <a:fillRect/>
        </a:stretch>
      </xdr:blipFill>
      <xdr:spPr>
        <a:xfrm>
          <a:off x="1514474" y="39985949"/>
          <a:ext cx="847725" cy="1150485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9</xdr:row>
      <xdr:rowOff>95250</xdr:rowOff>
    </xdr:from>
    <xdr:to>
      <xdr:col>2</xdr:col>
      <xdr:colOff>945881</xdr:colOff>
      <xdr:row>9</xdr:row>
      <xdr:rowOff>1283250</xdr:rowOff>
    </xdr:to>
    <xdr:pic>
      <xdr:nvPicPr>
        <xdr:cNvPr id="62" name="Рисунок 61" descr="EVL404-0018.jpg"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/>
        <a:srcRect/>
        <a:stretch>
          <a:fillRect/>
        </a:stretch>
      </xdr:blipFill>
      <xdr:spPr>
        <a:xfrm>
          <a:off x="3390900" y="7400925"/>
          <a:ext cx="488681" cy="11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10</xdr:row>
      <xdr:rowOff>76200</xdr:rowOff>
    </xdr:from>
    <xdr:to>
      <xdr:col>2</xdr:col>
      <xdr:colOff>985323</xdr:colOff>
      <xdr:row>10</xdr:row>
      <xdr:rowOff>1264200</xdr:rowOff>
    </xdr:to>
    <xdr:pic>
      <xdr:nvPicPr>
        <xdr:cNvPr id="63" name="Рисунок 62" descr="EVL405-0019.jpg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34727" t="3307" r="35756" b="3096"/>
        <a:stretch>
          <a:fillRect/>
        </a:stretch>
      </xdr:blipFill>
      <xdr:spPr>
        <a:xfrm>
          <a:off x="3419475" y="8763000"/>
          <a:ext cx="499548" cy="11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11</xdr:row>
      <xdr:rowOff>66675</xdr:rowOff>
    </xdr:from>
    <xdr:to>
      <xdr:col>2</xdr:col>
      <xdr:colOff>984083</xdr:colOff>
      <xdr:row>11</xdr:row>
      <xdr:rowOff>1257300</xdr:rowOff>
    </xdr:to>
    <xdr:pic>
      <xdr:nvPicPr>
        <xdr:cNvPr id="64" name="Рисунок 63" descr="EVL406-0020.jpg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/>
        <a:srcRect/>
        <a:stretch>
          <a:fillRect/>
        </a:stretch>
      </xdr:blipFill>
      <xdr:spPr>
        <a:xfrm>
          <a:off x="3429000" y="10096500"/>
          <a:ext cx="488783" cy="1190625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12</xdr:row>
      <xdr:rowOff>76200</xdr:rowOff>
    </xdr:from>
    <xdr:to>
      <xdr:col>2</xdr:col>
      <xdr:colOff>985454</xdr:colOff>
      <xdr:row>12</xdr:row>
      <xdr:rowOff>1264200</xdr:rowOff>
    </xdr:to>
    <xdr:pic>
      <xdr:nvPicPr>
        <xdr:cNvPr id="65" name="Рисунок 64" descr="EVL407-0021.jpg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3429000" y="11439525"/>
          <a:ext cx="490154" cy="11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13</xdr:row>
      <xdr:rowOff>47625</xdr:rowOff>
    </xdr:from>
    <xdr:to>
      <xdr:col>2</xdr:col>
      <xdr:colOff>956879</xdr:colOff>
      <xdr:row>13</xdr:row>
      <xdr:rowOff>1235625</xdr:rowOff>
    </xdr:to>
    <xdr:pic>
      <xdr:nvPicPr>
        <xdr:cNvPr id="66" name="Рисунок 65" descr="EVL407-0021.jpg">
          <a:extLst>
            <a:ext uri="{FF2B5EF4-FFF2-40B4-BE49-F238E27FC236}">
              <a16:creationId xmlns:a16="http://schemas.microsoft.com/office/drawing/2014/main" xmlns="" id="{00000000-0008-0000-08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3400425" y="12753975"/>
          <a:ext cx="490154" cy="11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15</xdr:row>
      <xdr:rowOff>66675</xdr:rowOff>
    </xdr:from>
    <xdr:to>
      <xdr:col>2</xdr:col>
      <xdr:colOff>955036</xdr:colOff>
      <xdr:row>15</xdr:row>
      <xdr:rowOff>1254675</xdr:rowOff>
    </xdr:to>
    <xdr:pic>
      <xdr:nvPicPr>
        <xdr:cNvPr id="67" name="Рисунок 66" descr="EVL410-0024.jpg">
          <a:extLst>
            <a:ext uri="{FF2B5EF4-FFF2-40B4-BE49-F238E27FC236}">
              <a16:creationId xmlns:a16="http://schemas.microsoft.com/office/drawing/2014/main" xmlns="" id="{00000000-0008-0000-08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3324225" y="14116050"/>
          <a:ext cx="564511" cy="11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19</xdr:row>
      <xdr:rowOff>76200</xdr:rowOff>
    </xdr:from>
    <xdr:to>
      <xdr:col>2</xdr:col>
      <xdr:colOff>942475</xdr:colOff>
      <xdr:row>19</xdr:row>
      <xdr:rowOff>1264200</xdr:rowOff>
    </xdr:to>
    <xdr:pic>
      <xdr:nvPicPr>
        <xdr:cNvPr id="68" name="Рисунок 67" descr="EVL413-0027.jpg">
          <a:extLst>
            <a:ext uri="{FF2B5EF4-FFF2-40B4-BE49-F238E27FC236}">
              <a16:creationId xmlns:a16="http://schemas.microsoft.com/office/drawing/2014/main" xmlns="" id="{00000000-0008-0000-08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/>
        <a:srcRect/>
        <a:stretch>
          <a:fillRect/>
        </a:stretch>
      </xdr:blipFill>
      <xdr:spPr>
        <a:xfrm>
          <a:off x="1733550" y="20821650"/>
          <a:ext cx="409075" cy="11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21</xdr:row>
      <xdr:rowOff>85725</xdr:rowOff>
    </xdr:from>
    <xdr:to>
      <xdr:col>2</xdr:col>
      <xdr:colOff>1045545</xdr:colOff>
      <xdr:row>21</xdr:row>
      <xdr:rowOff>1093725</xdr:rowOff>
    </xdr:to>
    <xdr:pic>
      <xdr:nvPicPr>
        <xdr:cNvPr id="69" name="Рисунок 68" descr="EVL415-0029.jpg">
          <a:extLst>
            <a:ext uri="{FF2B5EF4-FFF2-40B4-BE49-F238E27FC236}">
              <a16:creationId xmlns:a16="http://schemas.microsoft.com/office/drawing/2014/main" xmlns="" id="{00000000-0008-0000-08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/>
        <a:srcRect/>
        <a:stretch>
          <a:fillRect/>
        </a:stretch>
      </xdr:blipFill>
      <xdr:spPr>
        <a:xfrm>
          <a:off x="3343275" y="22183725"/>
          <a:ext cx="635970" cy="10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400049</xdr:colOff>
      <xdr:row>23</xdr:row>
      <xdr:rowOff>68194</xdr:rowOff>
    </xdr:from>
    <xdr:to>
      <xdr:col>2</xdr:col>
      <xdr:colOff>1048049</xdr:colOff>
      <xdr:row>23</xdr:row>
      <xdr:rowOff>1108609</xdr:rowOff>
    </xdr:to>
    <xdr:pic>
      <xdr:nvPicPr>
        <xdr:cNvPr id="70" name="Рисунок 69" descr="EVL417-0031.jpg">
          <a:extLst>
            <a:ext uri="{FF2B5EF4-FFF2-40B4-BE49-F238E27FC236}">
              <a16:creationId xmlns:a16="http://schemas.microsoft.com/office/drawing/2014/main" xmlns="" id="{00000000-0008-0000-08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29510" t="5953" r="28877" b="5191"/>
        <a:stretch>
          <a:fillRect/>
        </a:stretch>
      </xdr:blipFill>
      <xdr:spPr>
        <a:xfrm>
          <a:off x="1600199" y="26071444"/>
          <a:ext cx="648000" cy="1040415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24</xdr:row>
      <xdr:rowOff>76200</xdr:rowOff>
    </xdr:from>
    <xdr:to>
      <xdr:col>2</xdr:col>
      <xdr:colOff>1038047</xdr:colOff>
      <xdr:row>24</xdr:row>
      <xdr:rowOff>1084200</xdr:rowOff>
    </xdr:to>
    <xdr:pic>
      <xdr:nvPicPr>
        <xdr:cNvPr id="71" name="Рисунок 70" descr="EVL418-0032.jpg">
          <a:extLst>
            <a:ext uri="{FF2B5EF4-FFF2-40B4-BE49-F238E27FC236}">
              <a16:creationId xmlns:a16="http://schemas.microsoft.com/office/drawing/2014/main" xmlns="" id="{00000000-0008-0000-08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/>
        <a:srcRect/>
        <a:stretch>
          <a:fillRect/>
        </a:stretch>
      </xdr:blipFill>
      <xdr:spPr>
        <a:xfrm>
          <a:off x="3352800" y="25584150"/>
          <a:ext cx="618947" cy="10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29</xdr:row>
      <xdr:rowOff>57149</xdr:rowOff>
    </xdr:from>
    <xdr:to>
      <xdr:col>2</xdr:col>
      <xdr:colOff>1068632</xdr:colOff>
      <xdr:row>29</xdr:row>
      <xdr:rowOff>838200</xdr:rowOff>
    </xdr:to>
    <xdr:pic>
      <xdr:nvPicPr>
        <xdr:cNvPr id="72" name="Рисунок 71" descr="EVL423-0035.jpg">
          <a:extLst>
            <a:ext uri="{FF2B5EF4-FFF2-40B4-BE49-F238E27FC236}">
              <a16:creationId xmlns:a16="http://schemas.microsoft.com/office/drawing/2014/main" xmlns="" id="{00000000-0008-0000-08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1466850" y="32785049"/>
          <a:ext cx="801932" cy="781051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43</xdr:row>
      <xdr:rowOff>57150</xdr:rowOff>
    </xdr:from>
    <xdr:to>
      <xdr:col>2</xdr:col>
      <xdr:colOff>1266825</xdr:colOff>
      <xdr:row>43</xdr:row>
      <xdr:rowOff>1167667</xdr:rowOff>
    </xdr:to>
    <xdr:pic>
      <xdr:nvPicPr>
        <xdr:cNvPr id="73" name="Рисунок 72" descr="EVL436-0036.jpg">
          <a:extLst>
            <a:ext uri="{FF2B5EF4-FFF2-40B4-BE49-F238E27FC236}">
              <a16:creationId xmlns:a16="http://schemas.microsoft.com/office/drawing/2014/main" xmlns="" id="{00000000-0008-0000-08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/>
        <a:srcRect/>
        <a:stretch>
          <a:fillRect/>
        </a:stretch>
      </xdr:blipFill>
      <xdr:spPr>
        <a:xfrm>
          <a:off x="3124200" y="37280850"/>
          <a:ext cx="1076325" cy="1110517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561976</xdr:colOff>
      <xdr:row>50</xdr:row>
      <xdr:rowOff>66676</xdr:rowOff>
    </xdr:from>
    <xdr:to>
      <xdr:col>2</xdr:col>
      <xdr:colOff>864342</xdr:colOff>
      <xdr:row>50</xdr:row>
      <xdr:rowOff>1228725</xdr:rowOff>
    </xdr:to>
    <xdr:pic>
      <xdr:nvPicPr>
        <xdr:cNvPr id="74" name="Рисунок 73" descr="EVL442-0039.jpg">
          <a:extLst>
            <a:ext uri="{FF2B5EF4-FFF2-40B4-BE49-F238E27FC236}">
              <a16:creationId xmlns:a16="http://schemas.microsoft.com/office/drawing/2014/main" xmlns="" id="{00000000-0008-0000-08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/>
        <a:srcRect/>
        <a:stretch>
          <a:fillRect/>
        </a:stretch>
      </xdr:blipFill>
      <xdr:spPr>
        <a:xfrm>
          <a:off x="1762126" y="47853601"/>
          <a:ext cx="302366" cy="1162049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561978</xdr:colOff>
      <xdr:row>52</xdr:row>
      <xdr:rowOff>65506</xdr:rowOff>
    </xdr:from>
    <xdr:to>
      <xdr:col>2</xdr:col>
      <xdr:colOff>930420</xdr:colOff>
      <xdr:row>52</xdr:row>
      <xdr:rowOff>1266826</xdr:rowOff>
    </xdr:to>
    <xdr:pic>
      <xdr:nvPicPr>
        <xdr:cNvPr id="75" name="Рисунок 74" descr="EVL444-0042.jpg">
          <a:extLst>
            <a:ext uri="{FF2B5EF4-FFF2-40B4-BE49-F238E27FC236}">
              <a16:creationId xmlns:a16="http://schemas.microsoft.com/office/drawing/2014/main" xmlns="" id="{00000000-0008-0000-08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/>
        <a:srcRect/>
        <a:stretch>
          <a:fillRect/>
        </a:stretch>
      </xdr:blipFill>
      <xdr:spPr>
        <a:xfrm>
          <a:off x="1762128" y="50481331"/>
          <a:ext cx="368442" cy="1201320"/>
        </a:xfrm>
        <a:prstGeom prst="rect">
          <a:avLst/>
        </a:prstGeom>
      </xdr:spPr>
    </xdr:pic>
    <xdr:clientData/>
  </xdr:twoCellAnchor>
  <xdr:twoCellAnchor editAs="oneCell">
    <xdr:from>
      <xdr:col>2</xdr:col>
      <xdr:colOff>528777</xdr:colOff>
      <xdr:row>51</xdr:row>
      <xdr:rowOff>76200</xdr:rowOff>
    </xdr:from>
    <xdr:to>
      <xdr:col>2</xdr:col>
      <xdr:colOff>947746</xdr:colOff>
      <xdr:row>51</xdr:row>
      <xdr:rowOff>1209675</xdr:rowOff>
    </xdr:to>
    <xdr:pic>
      <xdr:nvPicPr>
        <xdr:cNvPr id="76" name="Рисунок 75" descr="EVL443-0041.jpg">
          <a:extLst>
            <a:ext uri="{FF2B5EF4-FFF2-40B4-BE49-F238E27FC236}">
              <a16:creationId xmlns:a16="http://schemas.microsoft.com/office/drawing/2014/main" xmlns="" id="{00000000-0008-0000-08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 l="37868" t="4851" r="38650" b="4309"/>
        <a:stretch>
          <a:fillRect/>
        </a:stretch>
      </xdr:blipFill>
      <xdr:spPr>
        <a:xfrm>
          <a:off x="1728927" y="49177575"/>
          <a:ext cx="418969" cy="11334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7</xdr:row>
      <xdr:rowOff>49970</xdr:rowOff>
    </xdr:from>
    <xdr:to>
      <xdr:col>2</xdr:col>
      <xdr:colOff>933450</xdr:colOff>
      <xdr:row>7</xdr:row>
      <xdr:rowOff>1238250</xdr:rowOff>
    </xdr:to>
    <xdr:pic>
      <xdr:nvPicPr>
        <xdr:cNvPr id="77" name="Рисунок 76" descr="EVL402.jpg">
          <a:extLst>
            <a:ext uri="{FF2B5EF4-FFF2-40B4-BE49-F238E27FC236}">
              <a16:creationId xmlns:a16="http://schemas.microsoft.com/office/drawing/2014/main" xmlns="" id="{00000000-0008-0000-08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34837" t="3332" r="36500" b="3182"/>
        <a:stretch>
          <a:fillRect/>
        </a:stretch>
      </xdr:blipFill>
      <xdr:spPr>
        <a:xfrm>
          <a:off x="1647825" y="5022020"/>
          <a:ext cx="485775" cy="118828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14</xdr:row>
      <xdr:rowOff>57150</xdr:rowOff>
    </xdr:from>
    <xdr:to>
      <xdr:col>2</xdr:col>
      <xdr:colOff>919875</xdr:colOff>
      <xdr:row>14</xdr:row>
      <xdr:rowOff>1250163</xdr:rowOff>
    </xdr:to>
    <xdr:pic>
      <xdr:nvPicPr>
        <xdr:cNvPr id="78" name="Рисунок 77" descr="EVL409.jpg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/>
        <a:srcRect/>
        <a:stretch>
          <a:fillRect/>
        </a:stretch>
      </xdr:blipFill>
      <xdr:spPr>
        <a:xfrm>
          <a:off x="1724025" y="14230350"/>
          <a:ext cx="396000" cy="1193013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495301</xdr:colOff>
      <xdr:row>18</xdr:row>
      <xdr:rowOff>85725</xdr:rowOff>
    </xdr:from>
    <xdr:to>
      <xdr:col>2</xdr:col>
      <xdr:colOff>895431</xdr:colOff>
      <xdr:row>18</xdr:row>
      <xdr:rowOff>1291181</xdr:rowOff>
    </xdr:to>
    <xdr:pic>
      <xdr:nvPicPr>
        <xdr:cNvPr id="79" name="Рисунок 78" descr="EVL409.jpg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/>
        <a:srcRect/>
        <a:stretch>
          <a:fillRect/>
        </a:stretch>
      </xdr:blipFill>
      <xdr:spPr>
        <a:xfrm>
          <a:off x="1695451" y="19688175"/>
          <a:ext cx="400130" cy="1205456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476251</xdr:colOff>
      <xdr:row>16</xdr:row>
      <xdr:rowOff>98956</xdr:rowOff>
    </xdr:from>
    <xdr:to>
      <xdr:col>2</xdr:col>
      <xdr:colOff>914401</xdr:colOff>
      <xdr:row>16</xdr:row>
      <xdr:rowOff>1219200</xdr:rowOff>
    </xdr:to>
    <xdr:pic>
      <xdr:nvPicPr>
        <xdr:cNvPr id="80" name="Рисунок 79" descr="EVL411.jpg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/>
        <a:srcRect/>
        <a:stretch>
          <a:fillRect/>
        </a:stretch>
      </xdr:blipFill>
      <xdr:spPr>
        <a:xfrm>
          <a:off x="1676401" y="16901056"/>
          <a:ext cx="438150" cy="1120244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17</xdr:row>
      <xdr:rowOff>55400</xdr:rowOff>
    </xdr:from>
    <xdr:to>
      <xdr:col>2</xdr:col>
      <xdr:colOff>914400</xdr:colOff>
      <xdr:row>17</xdr:row>
      <xdr:rowOff>1276350</xdr:rowOff>
    </xdr:to>
    <xdr:pic>
      <xdr:nvPicPr>
        <xdr:cNvPr id="81" name="Рисунок 80" descr="EVL412.jpg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/>
        <a:srcRect/>
        <a:stretch>
          <a:fillRect/>
        </a:stretch>
      </xdr:blipFill>
      <xdr:spPr>
        <a:xfrm>
          <a:off x="1704975" y="18171950"/>
          <a:ext cx="409575" cy="122095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533401</xdr:colOff>
      <xdr:row>20</xdr:row>
      <xdr:rowOff>76200</xdr:rowOff>
    </xdr:from>
    <xdr:to>
      <xdr:col>2</xdr:col>
      <xdr:colOff>930431</xdr:colOff>
      <xdr:row>20</xdr:row>
      <xdr:rowOff>1257300</xdr:rowOff>
    </xdr:to>
    <xdr:pic>
      <xdr:nvPicPr>
        <xdr:cNvPr id="82" name="Рисунок 81" descr="EVL414.jpg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 l="37630" t="3136" r="38999" b="4162"/>
        <a:stretch>
          <a:fillRect/>
        </a:stretch>
      </xdr:blipFill>
      <xdr:spPr>
        <a:xfrm>
          <a:off x="1733551" y="22136100"/>
          <a:ext cx="397030" cy="11811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381001</xdr:colOff>
      <xdr:row>22</xdr:row>
      <xdr:rowOff>128741</xdr:rowOff>
    </xdr:from>
    <xdr:to>
      <xdr:col>2</xdr:col>
      <xdr:colOff>1029001</xdr:colOff>
      <xdr:row>22</xdr:row>
      <xdr:rowOff>1159966</xdr:rowOff>
    </xdr:to>
    <xdr:pic>
      <xdr:nvPicPr>
        <xdr:cNvPr id="83" name="Рисунок 82" descr="EVL416.jpg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/>
        <a:srcRect/>
        <a:stretch>
          <a:fillRect/>
        </a:stretch>
      </xdr:blipFill>
      <xdr:spPr>
        <a:xfrm>
          <a:off x="1581151" y="24817541"/>
          <a:ext cx="648000" cy="1031225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25</xdr:row>
      <xdr:rowOff>85724</xdr:rowOff>
    </xdr:from>
    <xdr:to>
      <xdr:col>2</xdr:col>
      <xdr:colOff>1057575</xdr:colOff>
      <xdr:row>25</xdr:row>
      <xdr:rowOff>1111725</xdr:rowOff>
    </xdr:to>
    <xdr:pic>
      <xdr:nvPicPr>
        <xdr:cNvPr id="84" name="Рисунок 83" descr="EVL419-0033.jpg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l="29251" t="6272" r="28416" b="4358"/>
        <a:stretch>
          <a:fillRect/>
        </a:stretch>
      </xdr:blipFill>
      <xdr:spPr>
        <a:xfrm>
          <a:off x="1609725" y="28432124"/>
          <a:ext cx="648000" cy="102600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30</xdr:row>
      <xdr:rowOff>98654</xdr:rowOff>
    </xdr:from>
    <xdr:to>
      <xdr:col>2</xdr:col>
      <xdr:colOff>1104900</xdr:colOff>
      <xdr:row>30</xdr:row>
      <xdr:rowOff>890654</xdr:rowOff>
    </xdr:to>
    <xdr:pic>
      <xdr:nvPicPr>
        <xdr:cNvPr id="85" name="Рисунок 84" descr="EVL424-0034.jpg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/>
        <a:srcRect/>
        <a:stretch>
          <a:fillRect/>
        </a:stretch>
      </xdr:blipFill>
      <xdr:spPr>
        <a:xfrm>
          <a:off x="1581150" y="33779054"/>
          <a:ext cx="723900" cy="7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279241</xdr:colOff>
      <xdr:row>47</xdr:row>
      <xdr:rowOff>114300</xdr:rowOff>
    </xdr:from>
    <xdr:to>
      <xdr:col>2</xdr:col>
      <xdr:colOff>1171575</xdr:colOff>
      <xdr:row>47</xdr:row>
      <xdr:rowOff>1206954</xdr:rowOff>
    </xdr:to>
    <xdr:pic>
      <xdr:nvPicPr>
        <xdr:cNvPr id="87" name="Рисунок 86" descr="EVL439-0038.jpg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 l="20910" t="3184" r="21470" b="2789"/>
        <a:stretch>
          <a:fillRect/>
        </a:stretch>
      </xdr:blipFill>
      <xdr:spPr>
        <a:xfrm>
          <a:off x="1479391" y="43957875"/>
          <a:ext cx="892334" cy="1092654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533401</xdr:colOff>
      <xdr:row>49</xdr:row>
      <xdr:rowOff>85725</xdr:rowOff>
    </xdr:from>
    <xdr:to>
      <xdr:col>2</xdr:col>
      <xdr:colOff>933450</xdr:colOff>
      <xdr:row>49</xdr:row>
      <xdr:rowOff>1169401</xdr:rowOff>
    </xdr:to>
    <xdr:pic>
      <xdr:nvPicPr>
        <xdr:cNvPr id="90" name="Рисунок 89" descr="EVL441-0040.jpg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/>
        <a:srcRect/>
        <a:stretch>
          <a:fillRect/>
        </a:stretch>
      </xdr:blipFill>
      <xdr:spPr>
        <a:xfrm>
          <a:off x="1733551" y="46558200"/>
          <a:ext cx="400049" cy="1083676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53</xdr:row>
      <xdr:rowOff>161925</xdr:rowOff>
    </xdr:from>
    <xdr:to>
      <xdr:col>2</xdr:col>
      <xdr:colOff>1025611</xdr:colOff>
      <xdr:row>53</xdr:row>
      <xdr:rowOff>1133475</xdr:rowOff>
    </xdr:to>
    <xdr:pic>
      <xdr:nvPicPr>
        <xdr:cNvPr id="91" name="Рисунок 90" descr="EVL445-0043.jpg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 l="29986" t="7017" r="35030" b="6440"/>
        <a:stretch>
          <a:fillRect/>
        </a:stretch>
      </xdr:blipFill>
      <xdr:spPr>
        <a:xfrm>
          <a:off x="1704975" y="51892200"/>
          <a:ext cx="520786" cy="97155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54</xdr:row>
      <xdr:rowOff>114872</xdr:rowOff>
    </xdr:from>
    <xdr:to>
      <xdr:col>2</xdr:col>
      <xdr:colOff>1000125</xdr:colOff>
      <xdr:row>54</xdr:row>
      <xdr:rowOff>1258288</xdr:rowOff>
    </xdr:to>
    <xdr:pic>
      <xdr:nvPicPr>
        <xdr:cNvPr id="92" name="Рисунок 91" descr="EVL446-0044.jpg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 l="34102" t="7017" r="37088" b="6051"/>
        <a:stretch>
          <a:fillRect/>
        </a:stretch>
      </xdr:blipFill>
      <xdr:spPr>
        <a:xfrm>
          <a:off x="1695450" y="53159597"/>
          <a:ext cx="504825" cy="1143416"/>
        </a:xfrm>
        <a:prstGeom prst="rect">
          <a:avLst/>
        </a:prstGeom>
      </xdr:spPr>
    </xdr:pic>
    <xdr:clientData/>
  </xdr:twoCellAnchor>
  <xdr:twoCellAnchor>
    <xdr:from>
      <xdr:col>9</xdr:col>
      <xdr:colOff>990600</xdr:colOff>
      <xdr:row>0</xdr:row>
      <xdr:rowOff>390525</xdr:rowOff>
    </xdr:from>
    <xdr:to>
      <xdr:col>10</xdr:col>
      <xdr:colOff>208950</xdr:colOff>
      <xdr:row>0</xdr:row>
      <xdr:rowOff>922217</xdr:rowOff>
    </xdr:to>
    <xdr:pic>
      <xdr:nvPicPr>
        <xdr:cNvPr id="45" name="Picture 3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0" cstate="print"/>
        <a:srcRect r="57260"/>
        <a:stretch>
          <a:fillRect/>
        </a:stretch>
      </xdr:blipFill>
      <xdr:spPr bwMode="auto">
        <a:xfrm>
          <a:off x="11468100" y="390525"/>
          <a:ext cx="532800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9</xdr:col>
      <xdr:colOff>228599</xdr:colOff>
      <xdr:row>0</xdr:row>
      <xdr:rowOff>390526</xdr:rowOff>
    </xdr:from>
    <xdr:to>
      <xdr:col>9</xdr:col>
      <xdr:colOff>768599</xdr:colOff>
      <xdr:row>0</xdr:row>
      <xdr:rowOff>930526</xdr:rowOff>
    </xdr:to>
    <xdr:pic>
      <xdr:nvPicPr>
        <xdr:cNvPr id="46" name="Рисунок 45" descr="dub-chesterfield003_2.jpg">
          <a:extLst>
            <a:ext uri="{FF2B5EF4-FFF2-40B4-BE49-F238E27FC236}">
              <a16:creationId xmlns:a16="http://schemas.microsoft.com/office/drawing/2014/main" xmlns="" id="{00000000-0008-0000-08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10706099" y="390526"/>
          <a:ext cx="540000" cy="540000"/>
        </a:xfrm>
        <a:prstGeom prst="rect">
          <a:avLst/>
        </a:prstGeom>
      </xdr:spPr>
    </xdr:pic>
    <xdr:clientData/>
  </xdr:twoCellAnchor>
  <xdr:twoCellAnchor>
    <xdr:from>
      <xdr:col>11</xdr:col>
      <xdr:colOff>152399</xdr:colOff>
      <xdr:row>0</xdr:row>
      <xdr:rowOff>390526</xdr:rowOff>
    </xdr:from>
    <xdr:to>
      <xdr:col>11</xdr:col>
      <xdr:colOff>692399</xdr:colOff>
      <xdr:row>0</xdr:row>
      <xdr:rowOff>930526</xdr:rowOff>
    </xdr:to>
    <xdr:pic>
      <xdr:nvPicPr>
        <xdr:cNvPr id="47" name="Рисунок 46" descr="Антрацит.jpg">
          <a:extLst>
            <a:ext uri="{FF2B5EF4-FFF2-40B4-BE49-F238E27FC236}">
              <a16:creationId xmlns:a16="http://schemas.microsoft.com/office/drawing/2014/main" xmlns="" id="{00000000-0008-0000-08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3039724" y="390526"/>
          <a:ext cx="540000" cy="540000"/>
        </a:xfrm>
        <a:prstGeom prst="rect">
          <a:avLst/>
        </a:prstGeom>
      </xdr:spPr>
    </xdr:pic>
    <xdr:clientData/>
  </xdr:twoCellAnchor>
  <xdr:twoCellAnchor>
    <xdr:from>
      <xdr:col>9</xdr:col>
      <xdr:colOff>57150</xdr:colOff>
      <xdr:row>0</xdr:row>
      <xdr:rowOff>925391</xdr:rowOff>
    </xdr:from>
    <xdr:to>
      <xdr:col>9</xdr:col>
      <xdr:colOff>981075</xdr:colOff>
      <xdr:row>1</xdr:row>
      <xdr:rowOff>209551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800-000032000000}"/>
            </a:ext>
          </a:extLst>
        </xdr:cNvPr>
        <xdr:cNvSpPr txBox="1"/>
      </xdr:nvSpPr>
      <xdr:spPr>
        <a:xfrm>
          <a:off x="10534650" y="925391"/>
          <a:ext cx="923925" cy="589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9</xdr:col>
      <xdr:colOff>990600</xdr:colOff>
      <xdr:row>0</xdr:row>
      <xdr:rowOff>970818</xdr:rowOff>
    </xdr:from>
    <xdr:to>
      <xdr:col>10</xdr:col>
      <xdr:colOff>209550</xdr:colOff>
      <xdr:row>1</xdr:row>
      <xdr:rowOff>114301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800-000033000000}"/>
            </a:ext>
          </a:extLst>
        </xdr:cNvPr>
        <xdr:cNvSpPr txBox="1"/>
      </xdr:nvSpPr>
      <xdr:spPr>
        <a:xfrm>
          <a:off x="11468100" y="970818"/>
          <a:ext cx="533400" cy="448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11</xdr:col>
      <xdr:colOff>76200</xdr:colOff>
      <xdr:row>0</xdr:row>
      <xdr:rowOff>944442</xdr:rowOff>
    </xdr:from>
    <xdr:to>
      <xdr:col>11</xdr:col>
      <xdr:colOff>819150</xdr:colOff>
      <xdr:row>1</xdr:row>
      <xdr:rowOff>142877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800-000034000000}"/>
            </a:ext>
          </a:extLst>
        </xdr:cNvPr>
        <xdr:cNvSpPr txBox="1"/>
      </xdr:nvSpPr>
      <xdr:spPr>
        <a:xfrm>
          <a:off x="12963525" y="944442"/>
          <a:ext cx="742950" cy="503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twoCellAnchor>
    <xdr:from>
      <xdr:col>13</xdr:col>
      <xdr:colOff>352425</xdr:colOff>
      <xdr:row>0</xdr:row>
      <xdr:rowOff>418734</xdr:rowOff>
    </xdr:from>
    <xdr:to>
      <xdr:col>13</xdr:col>
      <xdr:colOff>820425</xdr:colOff>
      <xdr:row>0</xdr:row>
      <xdr:rowOff>868709</xdr:rowOff>
    </xdr:to>
    <xdr:pic>
      <xdr:nvPicPr>
        <xdr:cNvPr id="53" name="Рисунок 52" descr="цвет антрацит">
          <a:extLst>
            <a:ext uri="{FF2B5EF4-FFF2-40B4-BE49-F238E27FC236}">
              <a16:creationId xmlns:a16="http://schemas.microsoft.com/office/drawing/2014/main" xmlns="" id="{00000000-0008-0000-08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668625" y="418734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1163324</xdr:colOff>
      <xdr:row>0</xdr:row>
      <xdr:rowOff>419100</xdr:rowOff>
    </xdr:from>
    <xdr:to>
      <xdr:col>13</xdr:col>
      <xdr:colOff>146474</xdr:colOff>
      <xdr:row>0</xdr:row>
      <xdr:rowOff>869075</xdr:rowOff>
    </xdr:to>
    <xdr:pic>
      <xdr:nvPicPr>
        <xdr:cNvPr id="54" name="Picture 3">
          <a:extLst>
            <a:ext uri="{FF2B5EF4-FFF2-40B4-BE49-F238E27FC236}">
              <a16:creationId xmlns:a16="http://schemas.microsoft.com/office/drawing/2014/main" xmlns="" id="{00000000-0008-0000-0800-00003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0" cstate="print"/>
        <a:srcRect r="57260"/>
        <a:stretch>
          <a:fillRect/>
        </a:stretch>
      </xdr:blipFill>
      <xdr:spPr bwMode="auto">
        <a:xfrm flipH="1">
          <a:off x="15012674" y="419100"/>
          <a:ext cx="450000" cy="449975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12</xdr:col>
      <xdr:colOff>1075971</xdr:colOff>
      <xdr:row>0</xdr:row>
      <xdr:rowOff>857252</xdr:rowOff>
    </xdr:from>
    <xdr:to>
      <xdr:col>13</xdr:col>
      <xdr:colOff>257175</xdr:colOff>
      <xdr:row>1</xdr:row>
      <xdr:rowOff>27579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SpPr txBox="1"/>
      </xdr:nvSpPr>
      <xdr:spPr>
        <a:xfrm>
          <a:off x="14925321" y="857252"/>
          <a:ext cx="648054" cy="4752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Белый</a:t>
          </a:r>
        </a:p>
        <a:p>
          <a:pPr algn="ctr"/>
          <a:r>
            <a:rPr lang="en-US" sz="1100" b="1"/>
            <a:t>WHT</a:t>
          </a:r>
          <a:endParaRPr lang="ru-RU" sz="1100" b="1"/>
        </a:p>
      </xdr:txBody>
    </xdr:sp>
    <xdr:clientData/>
  </xdr:twoCellAnchor>
  <xdr:twoCellAnchor>
    <xdr:from>
      <xdr:col>13</xdr:col>
      <xdr:colOff>228600</xdr:colOff>
      <xdr:row>0</xdr:row>
      <xdr:rowOff>838202</xdr:rowOff>
    </xdr:from>
    <xdr:to>
      <xdr:col>13</xdr:col>
      <xdr:colOff>973869</xdr:colOff>
      <xdr:row>0</xdr:row>
      <xdr:rowOff>1294038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SpPr txBox="1"/>
      </xdr:nvSpPr>
      <xdr:spPr>
        <a:xfrm>
          <a:off x="15544800" y="838202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13</xdr:col>
      <xdr:colOff>19050</xdr:colOff>
      <xdr:row>0</xdr:row>
      <xdr:rowOff>1238251</xdr:rowOff>
    </xdr:from>
    <xdr:ext cx="883255" cy="280205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/>
      </xdr:nvSpPr>
      <xdr:spPr>
        <a:xfrm>
          <a:off x="15335250" y="1238251"/>
          <a:ext cx="88325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ручек</a:t>
          </a:r>
          <a:endParaRPr lang="ru-RU" sz="1200"/>
        </a:p>
      </xdr:txBody>
    </xdr:sp>
    <xdr:clientData/>
  </xdr:oneCellAnchor>
  <xdr:twoCellAnchor editAs="oneCell">
    <xdr:from>
      <xdr:col>8</xdr:col>
      <xdr:colOff>66675</xdr:colOff>
      <xdr:row>0</xdr:row>
      <xdr:rowOff>390526</xdr:rowOff>
    </xdr:from>
    <xdr:to>
      <xdr:col>8</xdr:col>
      <xdr:colOff>606675</xdr:colOff>
      <xdr:row>0</xdr:row>
      <xdr:rowOff>930526</xdr:rowOff>
    </xdr:to>
    <xdr:pic>
      <xdr:nvPicPr>
        <xdr:cNvPr id="93" name="Picture 2" descr="https://www.fabrika-moder.ru/upload/iblock/407/407226f237ef920db422a2f0af53bd17.jpg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9267825" y="390526"/>
          <a:ext cx="540000" cy="540000"/>
        </a:xfrm>
        <a:prstGeom prst="rect">
          <a:avLst/>
        </a:prstGeom>
        <a:noFill/>
      </xdr:spPr>
    </xdr:pic>
    <xdr:clientData/>
  </xdr:twoCellAnchor>
  <xdr:oneCellAnchor>
    <xdr:from>
      <xdr:col>8</xdr:col>
      <xdr:colOff>0</xdr:colOff>
      <xdr:row>0</xdr:row>
      <xdr:rowOff>933451</xdr:rowOff>
    </xdr:from>
    <xdr:ext cx="660887" cy="436786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SpPr txBox="1"/>
      </xdr:nvSpPr>
      <xdr:spPr>
        <a:xfrm>
          <a:off x="9201150" y="933451"/>
          <a:ext cx="66088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131</a:t>
          </a:r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twoCellAnchor editAs="oneCell">
    <xdr:from>
      <xdr:col>13</xdr:col>
      <xdr:colOff>1009650</xdr:colOff>
      <xdr:row>0</xdr:row>
      <xdr:rowOff>419101</xdr:rowOff>
    </xdr:from>
    <xdr:to>
      <xdr:col>13</xdr:col>
      <xdr:colOff>1459650</xdr:colOff>
      <xdr:row>0</xdr:row>
      <xdr:rowOff>869101</xdr:rowOff>
    </xdr:to>
    <xdr:pic>
      <xdr:nvPicPr>
        <xdr:cNvPr id="95" name="Рисунок 94" descr="цвет серый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325850" y="419101"/>
          <a:ext cx="450000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942975</xdr:colOff>
      <xdr:row>0</xdr:row>
      <xdr:rowOff>876301</xdr:rowOff>
    </xdr:from>
    <xdr:ext cx="574388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xmlns="" id="{00000000-0008-0000-0800-000060000000}"/>
            </a:ext>
          </a:extLst>
        </xdr:cNvPr>
        <xdr:cNvSpPr txBox="1"/>
      </xdr:nvSpPr>
      <xdr:spPr>
        <a:xfrm>
          <a:off x="16259175" y="876301"/>
          <a:ext cx="5743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C</a:t>
          </a:r>
          <a:r>
            <a:rPr lang="ru-RU" sz="1100"/>
            <a:t>ерый</a:t>
          </a:r>
        </a:p>
      </xdr:txBody>
    </xdr:sp>
    <xdr:clientData/>
  </xdr:oneCellAnchor>
  <xdr:twoCellAnchor editAs="oneCell">
    <xdr:from>
      <xdr:col>10</xdr:col>
      <xdr:colOff>476250</xdr:colOff>
      <xdr:row>0</xdr:row>
      <xdr:rowOff>400051</xdr:rowOff>
    </xdr:from>
    <xdr:to>
      <xdr:col>10</xdr:col>
      <xdr:colOff>1016250</xdr:colOff>
      <xdr:row>0</xdr:row>
      <xdr:rowOff>940051</xdr:rowOff>
    </xdr:to>
    <xdr:pic>
      <xdr:nvPicPr>
        <xdr:cNvPr id="97" name="Рисунок 96" descr="серый">
          <a:extLst>
            <a:ext uri="{FF2B5EF4-FFF2-40B4-BE49-F238E27FC236}">
              <a16:creationId xmlns:a16="http://schemas.microsoft.com/office/drawing/2014/main" xmlns="" id="{00000000-0008-0000-0800-00006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268200" y="400051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466725</xdr:colOff>
      <xdr:row>0</xdr:row>
      <xdr:rowOff>942976</xdr:rowOff>
    </xdr:from>
    <xdr:ext cx="574388" cy="436786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xmlns="" id="{00000000-0008-0000-0800-000062000000}"/>
            </a:ext>
          </a:extLst>
        </xdr:cNvPr>
        <xdr:cNvSpPr txBox="1"/>
      </xdr:nvSpPr>
      <xdr:spPr>
        <a:xfrm>
          <a:off x="12258675" y="942976"/>
          <a:ext cx="57438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</a:p>
        <a:p>
          <a:pPr algn="ctr"/>
          <a:r>
            <a:rPr lang="ru-RU" sz="1100"/>
            <a:t>(</a:t>
          </a:r>
          <a:r>
            <a:rPr lang="en-US" sz="1100"/>
            <a:t>R2)</a:t>
          </a:r>
          <a:endParaRPr lang="ru-RU" sz="1100"/>
        </a:p>
      </xdr:txBody>
    </xdr:sp>
    <xdr:clientData/>
  </xdr:oneCellAnchor>
  <xdr:oneCellAnchor>
    <xdr:from>
      <xdr:col>9</xdr:col>
      <xdr:colOff>209550</xdr:colOff>
      <xdr:row>0</xdr:row>
      <xdr:rowOff>85725</xdr:rowOff>
    </xdr:from>
    <xdr:ext cx="1657890" cy="280205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SpPr txBox="1"/>
      </xdr:nvSpPr>
      <xdr:spPr>
        <a:xfrm>
          <a:off x="10687050" y="85725"/>
          <a:ext cx="16578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цвета ЛДСП под  заказ</a:t>
          </a:r>
          <a:endParaRPr lang="ru-RU" sz="1200"/>
        </a:p>
      </xdr:txBody>
    </xdr:sp>
    <xdr:clientData/>
  </xdr:oneCellAnchor>
  <xdr:oneCellAnchor>
    <xdr:from>
      <xdr:col>8</xdr:col>
      <xdr:colOff>742950</xdr:colOff>
      <xdr:row>0</xdr:row>
      <xdr:rowOff>961638</xdr:rowOff>
    </xdr:from>
    <xdr:ext cx="636136" cy="609013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SpPr txBox="1"/>
      </xdr:nvSpPr>
      <xdr:spPr>
        <a:xfrm>
          <a:off x="9372600" y="961638"/>
          <a:ext cx="63613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 </a:t>
          </a:r>
        </a:p>
        <a:p>
          <a:pPr algn="ctr"/>
          <a:r>
            <a:rPr lang="ru-RU" sz="1100"/>
            <a:t>Камень</a:t>
          </a:r>
        </a:p>
        <a:p>
          <a:pPr algn="ctr"/>
          <a:r>
            <a:rPr lang="ru-RU" sz="1100"/>
            <a:t>(</a:t>
          </a:r>
          <a:r>
            <a:rPr lang="en-US" sz="1100" b="0"/>
            <a:t>U727</a:t>
          </a:r>
          <a:r>
            <a:rPr lang="en-US" sz="1100"/>
            <a:t>)  </a:t>
          </a:r>
          <a:endParaRPr lang="ru-RU" sz="1100"/>
        </a:p>
      </xdr:txBody>
    </xdr:sp>
    <xdr:clientData/>
  </xdr:oneCellAnchor>
  <xdr:twoCellAnchor editAs="oneCell">
    <xdr:from>
      <xdr:col>8</xdr:col>
      <xdr:colOff>798853</xdr:colOff>
      <xdr:row>0</xdr:row>
      <xdr:rowOff>409575</xdr:rowOff>
    </xdr:from>
    <xdr:to>
      <xdr:col>9</xdr:col>
      <xdr:colOff>62503</xdr:colOff>
      <xdr:row>0</xdr:row>
      <xdr:rowOff>949575</xdr:rowOff>
    </xdr:to>
    <xdr:pic>
      <xdr:nvPicPr>
        <xdr:cNvPr id="100" name="Picture 3">
          <a:extLst>
            <a:ext uri="{FF2B5EF4-FFF2-40B4-BE49-F238E27FC236}">
              <a16:creationId xmlns:a16="http://schemas.microsoft.com/office/drawing/2014/main" xmlns="" id="{00000000-0008-0000-0800-00006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7" cstate="print"/>
        <a:srcRect l="51937" t="53804" r="42125" b="35189"/>
        <a:stretch>
          <a:fillRect/>
        </a:stretch>
      </xdr:blipFill>
      <xdr:spPr bwMode="auto">
        <a:xfrm>
          <a:off x="9428503" y="409575"/>
          <a:ext cx="540000" cy="540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11</xdr:col>
      <xdr:colOff>857250</xdr:colOff>
      <xdr:row>0</xdr:row>
      <xdr:rowOff>942975</xdr:rowOff>
    </xdr:from>
    <xdr:to>
      <xdr:col>12</xdr:col>
      <xdr:colOff>228600</xdr:colOff>
      <xdr:row>1</xdr:row>
      <xdr:rowOff>247650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SpPr txBox="1"/>
      </xdr:nvSpPr>
      <xdr:spPr>
        <a:xfrm>
          <a:off x="13335000" y="942975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Венге</a:t>
          </a:r>
        </a:p>
        <a:p>
          <a:pPr algn="ctr"/>
          <a:r>
            <a:rPr lang="ru-RU" sz="1100" b="0"/>
            <a:t>ЦАВО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U2108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11</xdr:col>
      <xdr:colOff>952500</xdr:colOff>
      <xdr:row>0</xdr:row>
      <xdr:rowOff>390525</xdr:rowOff>
    </xdr:from>
    <xdr:to>
      <xdr:col>12</xdr:col>
      <xdr:colOff>120900</xdr:colOff>
      <xdr:row>0</xdr:row>
      <xdr:rowOff>930525</xdr:rowOff>
    </xdr:to>
    <xdr:pic>
      <xdr:nvPicPr>
        <xdr:cNvPr id="89" name="Picture 6" descr="https://directoria-moder.ru/upload/iblock/f92/f92f33ae064e3f90c6bb07cf3786954d.jpg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8" cstate="print">
          <a:lum bright="10000"/>
        </a:blip>
        <a:srcRect t="48200" r="86600" b="39800"/>
        <a:stretch>
          <a:fillRect/>
        </a:stretch>
      </xdr:blipFill>
      <xdr:spPr bwMode="auto">
        <a:xfrm>
          <a:off x="13430250" y="390525"/>
          <a:ext cx="540000" cy="54000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180975</xdr:colOff>
      <xdr:row>0</xdr:row>
      <xdr:rowOff>933450</xdr:rowOff>
    </xdr:from>
    <xdr:to>
      <xdr:col>12</xdr:col>
      <xdr:colOff>923925</xdr:colOff>
      <xdr:row>1</xdr:row>
      <xdr:rowOff>238125</xdr:rowOff>
    </xdr:to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xmlns="" id="{00000000-0008-0000-0800-000065000000}"/>
            </a:ext>
          </a:extLst>
        </xdr:cNvPr>
        <xdr:cNvSpPr txBox="1"/>
      </xdr:nvSpPr>
      <xdr:spPr>
        <a:xfrm>
          <a:off x="14030325" y="933450"/>
          <a:ext cx="74295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Бетон</a:t>
          </a:r>
          <a:endParaRPr lang="ru-RU" sz="1100" b="0"/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F186</a:t>
          </a:r>
          <a:r>
            <a:rPr lang="ru-RU" sz="1100" b="0"/>
            <a:t>)</a:t>
          </a:r>
        </a:p>
      </xdr:txBody>
    </xdr:sp>
    <xdr:clientData/>
  </xdr:twoCellAnchor>
  <xdr:twoCellAnchor editAs="oneCell">
    <xdr:from>
      <xdr:col>12</xdr:col>
      <xdr:colOff>295275</xdr:colOff>
      <xdr:row>0</xdr:row>
      <xdr:rowOff>400050</xdr:rowOff>
    </xdr:from>
    <xdr:to>
      <xdr:col>12</xdr:col>
      <xdr:colOff>835275</xdr:colOff>
      <xdr:row>0</xdr:row>
      <xdr:rowOff>940050</xdr:rowOff>
    </xdr:to>
    <xdr:pic>
      <xdr:nvPicPr>
        <xdr:cNvPr id="102" name="Рисунок 101" descr="Бетон.jpg">
          <a:extLst>
            <a:ext uri="{FF2B5EF4-FFF2-40B4-BE49-F238E27FC236}">
              <a16:creationId xmlns:a16="http://schemas.microsoft.com/office/drawing/2014/main" xmlns="" id="{00000000-0008-0000-0800-00006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 cstate="print"/>
        <a:srcRect r="26000"/>
        <a:stretch>
          <a:fillRect/>
        </a:stretch>
      </xdr:blipFill>
      <xdr:spPr>
        <a:xfrm>
          <a:off x="14144625" y="4000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41</xdr:row>
      <xdr:rowOff>114299</xdr:rowOff>
    </xdr:from>
    <xdr:to>
      <xdr:col>2</xdr:col>
      <xdr:colOff>1347019</xdr:colOff>
      <xdr:row>41</xdr:row>
      <xdr:rowOff>1076324</xdr:rowOff>
    </xdr:to>
    <xdr:pic>
      <xdr:nvPicPr>
        <xdr:cNvPr id="103" name="Рисунок 102" descr="EVL433.jpg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/>
        <a:srcRect/>
        <a:stretch>
          <a:fillRect/>
        </a:stretch>
      </xdr:blipFill>
      <xdr:spPr>
        <a:xfrm>
          <a:off x="3162300" y="46501049"/>
          <a:ext cx="1175569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38</xdr:row>
      <xdr:rowOff>98363</xdr:rowOff>
    </xdr:from>
    <xdr:to>
      <xdr:col>2</xdr:col>
      <xdr:colOff>1314450</xdr:colOff>
      <xdr:row>38</xdr:row>
      <xdr:rowOff>1360932</xdr:rowOff>
    </xdr:to>
    <xdr:pic>
      <xdr:nvPicPr>
        <xdr:cNvPr id="104" name="Рисунок 103" descr="EVL430.jpg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/>
        <a:srcRect/>
        <a:stretch>
          <a:fillRect/>
        </a:stretch>
      </xdr:blipFill>
      <xdr:spPr>
        <a:xfrm>
          <a:off x="3143250" y="42656063"/>
          <a:ext cx="1162050" cy="1262569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42</xdr:row>
      <xdr:rowOff>76200</xdr:rowOff>
    </xdr:from>
    <xdr:to>
      <xdr:col>2</xdr:col>
      <xdr:colOff>1318444</xdr:colOff>
      <xdr:row>42</xdr:row>
      <xdr:rowOff>923924</xdr:rowOff>
    </xdr:to>
    <xdr:pic>
      <xdr:nvPicPr>
        <xdr:cNvPr id="105" name="Рисунок 104" descr="EVL433.jpg">
          <a:extLst>
            <a:ext uri="{FF2B5EF4-FFF2-40B4-BE49-F238E27FC236}">
              <a16:creationId xmlns:a16="http://schemas.microsoft.com/office/drawing/2014/main" xmlns="" id="{00000000-0008-0000-08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/>
        <a:srcRect/>
        <a:stretch>
          <a:fillRect/>
        </a:stretch>
      </xdr:blipFill>
      <xdr:spPr>
        <a:xfrm>
          <a:off x="3133725" y="47625000"/>
          <a:ext cx="1175569" cy="847724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39</xdr:row>
      <xdr:rowOff>161924</xdr:rowOff>
    </xdr:from>
    <xdr:to>
      <xdr:col>2</xdr:col>
      <xdr:colOff>1304925</xdr:colOff>
      <xdr:row>39</xdr:row>
      <xdr:rowOff>1195893</xdr:rowOff>
    </xdr:to>
    <xdr:pic>
      <xdr:nvPicPr>
        <xdr:cNvPr id="106" name="Рисунок 105" descr="EVL430.jpg">
          <a:extLst>
            <a:ext uri="{FF2B5EF4-FFF2-40B4-BE49-F238E27FC236}">
              <a16:creationId xmlns:a16="http://schemas.microsoft.com/office/drawing/2014/main" xmlns="" id="{00000000-0008-0000-08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/>
        <a:srcRect/>
        <a:stretch>
          <a:fillRect/>
        </a:stretch>
      </xdr:blipFill>
      <xdr:spPr>
        <a:xfrm>
          <a:off x="3133725" y="44138849"/>
          <a:ext cx="1162050" cy="1033969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238126</xdr:colOff>
      <xdr:row>40</xdr:row>
      <xdr:rowOff>114299</xdr:rowOff>
    </xdr:from>
    <xdr:to>
      <xdr:col>2</xdr:col>
      <xdr:colOff>1209676</xdr:colOff>
      <xdr:row>40</xdr:row>
      <xdr:rowOff>990600</xdr:rowOff>
    </xdr:to>
    <xdr:pic>
      <xdr:nvPicPr>
        <xdr:cNvPr id="107" name="Рисунок 106" descr="EVL433.jpg">
          <a:extLst>
            <a:ext uri="{FF2B5EF4-FFF2-40B4-BE49-F238E27FC236}">
              <a16:creationId xmlns:a16="http://schemas.microsoft.com/office/drawing/2014/main" xmlns="" id="{00000000-0008-0000-08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/>
        <a:srcRect/>
        <a:stretch>
          <a:fillRect/>
        </a:stretch>
      </xdr:blipFill>
      <xdr:spPr>
        <a:xfrm>
          <a:off x="3228976" y="45396149"/>
          <a:ext cx="971550" cy="876301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36</xdr:row>
      <xdr:rowOff>161925</xdr:rowOff>
    </xdr:from>
    <xdr:to>
      <xdr:col>2</xdr:col>
      <xdr:colOff>1378348</xdr:colOff>
      <xdr:row>36</xdr:row>
      <xdr:rowOff>828675</xdr:rowOff>
    </xdr:to>
    <xdr:pic>
      <xdr:nvPicPr>
        <xdr:cNvPr id="108" name="Picture 10516">
          <a:extLst>
            <a:ext uri="{FF2B5EF4-FFF2-40B4-BE49-F238E27FC236}">
              <a16:creationId xmlns:a16="http://schemas.microsoft.com/office/drawing/2014/main" xmlns="" id="{00000000-0008-0000-08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638425" y="28479750"/>
          <a:ext cx="1264048" cy="666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266700</xdr:colOff>
      <xdr:row>37</xdr:row>
      <xdr:rowOff>85725</xdr:rowOff>
    </xdr:from>
    <xdr:to>
      <xdr:col>2</xdr:col>
      <xdr:colOff>1247775</xdr:colOff>
      <xdr:row>37</xdr:row>
      <xdr:rowOff>1243519</xdr:rowOff>
    </xdr:to>
    <xdr:pic>
      <xdr:nvPicPr>
        <xdr:cNvPr id="109" name="Рисунок 108" descr="EVL430.jpg">
          <a:extLst>
            <a:ext uri="{FF2B5EF4-FFF2-40B4-BE49-F238E27FC236}">
              <a16:creationId xmlns:a16="http://schemas.microsoft.com/office/drawing/2014/main" xmlns="" id="{00000000-0008-0000-08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/>
        <a:srcRect/>
        <a:stretch>
          <a:fillRect/>
        </a:stretch>
      </xdr:blipFill>
      <xdr:spPr>
        <a:xfrm>
          <a:off x="2790825" y="29422725"/>
          <a:ext cx="981075" cy="1157794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35</xdr:row>
      <xdr:rowOff>76200</xdr:rowOff>
    </xdr:from>
    <xdr:to>
      <xdr:col>2</xdr:col>
      <xdr:colOff>1219201</xdr:colOff>
      <xdr:row>35</xdr:row>
      <xdr:rowOff>1229763</xdr:rowOff>
    </xdr:to>
    <xdr:pic>
      <xdr:nvPicPr>
        <xdr:cNvPr id="110" name="Рисунок 109" descr="EVL430.jpg">
          <a:extLst>
            <a:ext uri="{FF2B5EF4-FFF2-40B4-BE49-F238E27FC236}">
              <a16:creationId xmlns:a16="http://schemas.microsoft.com/office/drawing/2014/main" xmlns="" id="{00000000-0008-0000-08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/>
        <a:srcRect/>
        <a:stretch>
          <a:fillRect/>
        </a:stretch>
      </xdr:blipFill>
      <xdr:spPr>
        <a:xfrm>
          <a:off x="2790826" y="27070050"/>
          <a:ext cx="952500" cy="1153563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46</xdr:row>
      <xdr:rowOff>123825</xdr:rowOff>
    </xdr:from>
    <xdr:to>
      <xdr:col>2</xdr:col>
      <xdr:colOff>1266825</xdr:colOff>
      <xdr:row>46</xdr:row>
      <xdr:rowOff>1185863</xdr:rowOff>
    </xdr:to>
    <xdr:pic>
      <xdr:nvPicPr>
        <xdr:cNvPr id="111" name="Рисунок 110" descr="388-0037 copy.jpg">
          <a:extLst>
            <a:ext uri="{FF2B5EF4-FFF2-40B4-BE49-F238E27FC236}">
              <a16:creationId xmlns:a16="http://schemas.microsoft.com/office/drawing/2014/main" xmlns="" id="{00000000-0008-0000-08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>
        <a:xfrm>
          <a:off x="1381125" y="52663725"/>
          <a:ext cx="1085850" cy="10620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&#20849;&#20139;&#25991;&#20214;\Users\Administrator\AppData\Local\Netease\MailMaster\view\1\A108488\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AppData/Roaming/Microsoft/Excel/&#1052;&#1077;&#1073;&#1077;&#1083;&#1100;%20&#1089;&#1086;&#1090;&#1088;&#1091;&#1076;&#1085;&#1080;&#1082;&#1086;&#1074;%2005-03-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AppData/Roaming/Microsoft/Excel/&#1052;&#1077;&#1073;&#1077;&#1083;&#1100;%20&#1089;&#1086;&#1090;&#1088;&#1091;&#1076;&#1085;&#1080;&#1082;&#1086;&#1074;%2023-05-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AppData/Roaming/Microsoft/Excel/&#1048;&#1089;&#1093;&#1086;&#1076;&#1085;&#1072;&#1103;%20&#1080;&#1085;&#1092;&#1086;&#1088;&#1084;&#1072;&#1094;&#1080;&#1103;%202024/&#1045;&#1074;&#1083;%20&#1087;&#1088;&#1072;&#1081;&#1089;%20&#1089;%20&#1082;&#1086;&#1088;&#108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8;&#1089;&#1093;&#1086;&#1076;&#1085;&#1072;&#1103;%20&#1080;&#1085;&#1092;&#1086;&#1088;&#1084;&#1072;&#1094;&#1080;&#1103;%202026/Evolution-&#1047;&#1040;&#1050;&#1040;&#1047;%201&#1057;-23-03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q"/>
      <sheetName val="OFD"/>
      <sheetName val="POL"/>
      <sheetName val="++++ Blank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volution"/>
      <sheetName val="EcoStyle"/>
      <sheetName val="GENESIS OPERATIVE"/>
      <sheetName val="MEGAPOLIS"/>
      <sheetName val="DRIVE"/>
      <sheetName val="ARTVISION"/>
      <sheetName val="CLIFFORD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GENESIS OPERATIVE"/>
      <sheetName val="CLIFFORD"/>
      <sheetName val="MEGAPOLIS"/>
      <sheetName val="ARTVISION"/>
      <sheetName val="Evolution"/>
      <sheetName val="EcoStyle"/>
      <sheetName val="DRIV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2"/>
    </sheetNames>
    <sheetDataSet>
      <sheetData sheetId="0">
        <row r="1">
          <cell r="B1" t="str">
            <v>Артикул</v>
          </cell>
          <cell r="C1" t="str">
            <v>Номенклатура/статья затрат</v>
          </cell>
          <cell r="D1" t="str">
            <v>Ст</v>
          </cell>
          <cell r="E1" t="str">
            <v>Ц</v>
          </cell>
          <cell r="F1" t="str">
            <v>Характеристика номенклатуры</v>
          </cell>
          <cell r="G1" t="str">
            <v>Цена Новая</v>
          </cell>
          <cell r="H1" t="str">
            <v>Цена Новая со ск.</v>
          </cell>
        </row>
        <row r="2">
          <cell r="A2" t="str">
            <v>EVL001</v>
          </cell>
          <cell r="B2" t="str">
            <v>EVL001.ANT</v>
          </cell>
          <cell r="C2" t="str">
            <v>Набор опор цельносварных крайних 40x40 П700</v>
          </cell>
          <cell r="D2" t="str">
            <v xml:space="preserve">Нет </v>
          </cell>
          <cell r="E2" t="str">
            <v xml:space="preserve">Нет </v>
          </cell>
          <cell r="F2" t="str">
            <v>АНТРАЦИТ</v>
          </cell>
          <cell r="G2">
            <v>7324.7999999999993</v>
          </cell>
          <cell r="H2">
            <v>4101.8879999999999</v>
          </cell>
        </row>
        <row r="3">
          <cell r="A3" t="str">
            <v>EVL001</v>
          </cell>
          <cell r="B3" t="str">
            <v>EVL001.BL</v>
          </cell>
          <cell r="C3" t="str">
            <v>Набор опор цельносварных крайних 40x40 П700</v>
          </cell>
          <cell r="D3" t="str">
            <v xml:space="preserve">Нет </v>
          </cell>
          <cell r="E3" t="str">
            <v xml:space="preserve">Нет </v>
          </cell>
          <cell r="F3" t="str">
            <v>ЧЕРНЫЙ</v>
          </cell>
          <cell r="G3">
            <v>7324.7999999999993</v>
          </cell>
          <cell r="H3">
            <v>4101.8879999999999</v>
          </cell>
        </row>
        <row r="4">
          <cell r="A4" t="str">
            <v>EVL001</v>
          </cell>
          <cell r="B4" t="str">
            <v>EVL001.GR</v>
          </cell>
          <cell r="C4" t="str">
            <v>Набор опор цельносварных крайних 40x40 П700</v>
          </cell>
          <cell r="D4" t="str">
            <v xml:space="preserve">Нет </v>
          </cell>
          <cell r="E4" t="str">
            <v xml:space="preserve">Нет </v>
          </cell>
          <cell r="F4" t="str">
            <v>GREY</v>
          </cell>
          <cell r="G4">
            <v>7324.7999999999993</v>
          </cell>
          <cell r="H4">
            <v>4101.8879999999999</v>
          </cell>
        </row>
        <row r="5">
          <cell r="A5" t="str">
            <v>EVL001</v>
          </cell>
          <cell r="B5" t="str">
            <v>EVL001.WHT</v>
          </cell>
          <cell r="C5" t="str">
            <v>Набор опор цельносварных крайних 40x40 П700</v>
          </cell>
          <cell r="D5" t="str">
            <v xml:space="preserve">Нет </v>
          </cell>
          <cell r="E5" t="str">
            <v xml:space="preserve">Нет </v>
          </cell>
          <cell r="F5" t="str">
            <v>WHITE</v>
          </cell>
          <cell r="G5">
            <v>7324.7999999999993</v>
          </cell>
          <cell r="H5">
            <v>4101.8879999999999</v>
          </cell>
        </row>
        <row r="6">
          <cell r="A6" t="str">
            <v>EVL002</v>
          </cell>
          <cell r="B6" t="str">
            <v>EVL002.ANT</v>
          </cell>
          <cell r="C6" t="str">
            <v>Комплект траверс (40х20) для прямого стола 1200</v>
          </cell>
          <cell r="D6" t="str">
            <v xml:space="preserve">Нет </v>
          </cell>
          <cell r="E6" t="str">
            <v xml:space="preserve">Нет </v>
          </cell>
          <cell r="F6" t="str">
            <v>АНТРАЦИТ</v>
          </cell>
          <cell r="G6">
            <v>5045.8285714285712</v>
          </cell>
          <cell r="H6">
            <v>2825.6640000000002</v>
          </cell>
        </row>
        <row r="7">
          <cell r="A7" t="str">
            <v>EVL002</v>
          </cell>
          <cell r="B7" t="str">
            <v>EVL002.WHT</v>
          </cell>
          <cell r="C7" t="str">
            <v>Комплект траверс (40х20) для прямого стола 1200</v>
          </cell>
          <cell r="D7" t="str">
            <v xml:space="preserve">Нет </v>
          </cell>
          <cell r="E7" t="str">
            <v xml:space="preserve">Нет </v>
          </cell>
          <cell r="F7" t="str">
            <v>WHITE</v>
          </cell>
          <cell r="G7">
            <v>5045.8285714285712</v>
          </cell>
          <cell r="H7">
            <v>2825.6640000000002</v>
          </cell>
        </row>
        <row r="8">
          <cell r="A8" t="str">
            <v>EVL003</v>
          </cell>
          <cell r="B8" t="str">
            <v>EVL003.ANT</v>
          </cell>
          <cell r="C8" t="str">
            <v>Комплект траверс (40х20) для прямого стола 1400</v>
          </cell>
          <cell r="D8" t="str">
            <v xml:space="preserve">Нет </v>
          </cell>
          <cell r="E8" t="str">
            <v xml:space="preserve">Нет </v>
          </cell>
          <cell r="F8" t="str">
            <v>АНТРАЦИТ</v>
          </cell>
          <cell r="G8">
            <v>5220.6857142857143</v>
          </cell>
          <cell r="H8">
            <v>2923.5840000000003</v>
          </cell>
        </row>
        <row r="9">
          <cell r="A9" t="str">
            <v>EVL003</v>
          </cell>
          <cell r="B9" t="str">
            <v>EVL003.BL</v>
          </cell>
          <cell r="C9" t="str">
            <v>Комплект траверс (40х20) для прямого стола 1400</v>
          </cell>
          <cell r="D9" t="str">
            <v xml:space="preserve">Нет </v>
          </cell>
          <cell r="E9" t="str">
            <v xml:space="preserve">Нет </v>
          </cell>
          <cell r="F9" t="str">
            <v>ЧЕРНЫЙ</v>
          </cell>
          <cell r="G9">
            <v>5220.6857142857143</v>
          </cell>
          <cell r="H9">
            <v>2923.5840000000003</v>
          </cell>
        </row>
        <row r="10">
          <cell r="A10" t="str">
            <v>EVL003</v>
          </cell>
          <cell r="B10" t="str">
            <v>EVL003.GR</v>
          </cell>
          <cell r="C10" t="str">
            <v>Комплект траверс (40х20) для прямого стола 1400</v>
          </cell>
          <cell r="D10" t="str">
            <v xml:space="preserve">Нет </v>
          </cell>
          <cell r="E10" t="str">
            <v xml:space="preserve">Нет </v>
          </cell>
          <cell r="F10" t="str">
            <v>GREY</v>
          </cell>
          <cell r="G10">
            <v>5220.6857142857143</v>
          </cell>
          <cell r="H10">
            <v>2923.5840000000003</v>
          </cell>
        </row>
        <row r="11">
          <cell r="A11" t="str">
            <v>EVL003</v>
          </cell>
          <cell r="B11" t="str">
            <v>EVL003.WHT</v>
          </cell>
          <cell r="C11" t="str">
            <v>Комплект траверс (40х20) для прямого стола 1400</v>
          </cell>
          <cell r="D11" t="str">
            <v xml:space="preserve">Нет </v>
          </cell>
          <cell r="E11" t="str">
            <v xml:space="preserve">Нет </v>
          </cell>
          <cell r="F11" t="str">
            <v>WHITE</v>
          </cell>
          <cell r="G11">
            <v>5220.6857142857143</v>
          </cell>
          <cell r="H11">
            <v>2923.5840000000003</v>
          </cell>
        </row>
        <row r="12">
          <cell r="A12" t="str">
            <v>EVL004</v>
          </cell>
          <cell r="B12" t="str">
            <v>EVL004.ANT</v>
          </cell>
          <cell r="C12" t="str">
            <v>Комплект траверс (40х20) для прямого стола 1600</v>
          </cell>
          <cell r="D12" t="str">
            <v xml:space="preserve">Нет </v>
          </cell>
          <cell r="E12" t="str">
            <v xml:space="preserve">Нет </v>
          </cell>
          <cell r="F12" t="str">
            <v>АНТРАЦИТ</v>
          </cell>
          <cell r="G12">
            <v>5366.4</v>
          </cell>
          <cell r="H12">
            <v>3005.1840000000002</v>
          </cell>
        </row>
        <row r="13">
          <cell r="A13" t="str">
            <v>EVL004</v>
          </cell>
          <cell r="B13" t="str">
            <v>EVL004.BL</v>
          </cell>
          <cell r="C13" t="str">
            <v>Комплект траверс (40х20) для прямого стола 1600</v>
          </cell>
          <cell r="D13" t="str">
            <v xml:space="preserve">Нет </v>
          </cell>
          <cell r="E13" t="str">
            <v xml:space="preserve">Нет </v>
          </cell>
          <cell r="F13" t="str">
            <v>ЧЕРНЫЙ</v>
          </cell>
          <cell r="G13">
            <v>5366.4</v>
          </cell>
          <cell r="H13">
            <v>3005.1840000000002</v>
          </cell>
        </row>
        <row r="14">
          <cell r="A14" t="str">
            <v>EVL004</v>
          </cell>
          <cell r="B14" t="str">
            <v>EVL004.GR</v>
          </cell>
          <cell r="C14" t="str">
            <v>Комплект траверс (40х20) для прямого стола 1600</v>
          </cell>
          <cell r="D14" t="str">
            <v xml:space="preserve">Нет </v>
          </cell>
          <cell r="E14" t="str">
            <v xml:space="preserve">Нет </v>
          </cell>
          <cell r="F14" t="str">
            <v>GREY</v>
          </cell>
          <cell r="G14">
            <v>5366.4</v>
          </cell>
          <cell r="H14">
            <v>3005.1840000000002</v>
          </cell>
        </row>
        <row r="15">
          <cell r="A15" t="str">
            <v>EVL004</v>
          </cell>
          <cell r="B15" t="str">
            <v>EVL004.WHT</v>
          </cell>
          <cell r="C15" t="str">
            <v>Комплект траверс (40х20) для прямого стола 1600</v>
          </cell>
          <cell r="D15" t="str">
            <v xml:space="preserve">Нет </v>
          </cell>
          <cell r="E15" t="str">
            <v xml:space="preserve">Нет </v>
          </cell>
          <cell r="F15" t="str">
            <v>WHITE</v>
          </cell>
          <cell r="G15">
            <v>5366.4</v>
          </cell>
          <cell r="H15">
            <v>3005.1840000000002</v>
          </cell>
        </row>
        <row r="16">
          <cell r="A16" t="str">
            <v>EVL005</v>
          </cell>
          <cell r="B16" t="str">
            <v>EVL005.ANT</v>
          </cell>
          <cell r="C16" t="str">
            <v>Набор опор цельносварных крайних 60x30 П700</v>
          </cell>
          <cell r="D16" t="str">
            <v xml:space="preserve">Нет </v>
          </cell>
          <cell r="E16" t="str">
            <v xml:space="preserve">Нет </v>
          </cell>
          <cell r="F16" t="str">
            <v>АНТРАЦИТ</v>
          </cell>
          <cell r="G16">
            <v>7517.1428571428569</v>
          </cell>
          <cell r="H16">
            <v>4209.6000000000004</v>
          </cell>
        </row>
        <row r="17">
          <cell r="A17" t="str">
            <v>EVL005</v>
          </cell>
          <cell r="B17" t="str">
            <v>EVL005.WHT</v>
          </cell>
          <cell r="C17" t="str">
            <v>Набор опор цельносварных крайних 60x30 П700</v>
          </cell>
          <cell r="D17" t="str">
            <v xml:space="preserve">Нет </v>
          </cell>
          <cell r="E17" t="str">
            <v xml:space="preserve">Нет </v>
          </cell>
          <cell r="F17" t="str">
            <v>WHITE</v>
          </cell>
          <cell r="G17">
            <v>7517.1428571428569</v>
          </cell>
          <cell r="H17">
            <v>4209.6000000000004</v>
          </cell>
        </row>
        <row r="18">
          <cell r="A18" t="str">
            <v>EVL006</v>
          </cell>
          <cell r="B18" t="str">
            <v>EVL006.ANT</v>
          </cell>
          <cell r="C18" t="str">
            <v>Комплект траверс (60х30) для прямого стола 1200</v>
          </cell>
          <cell r="D18" t="str">
            <v xml:space="preserve">Нет </v>
          </cell>
          <cell r="E18" t="str">
            <v xml:space="preserve">Нет </v>
          </cell>
          <cell r="F18" t="str">
            <v>АНТРАЦИТ</v>
          </cell>
          <cell r="G18">
            <v>4958.3999999999996</v>
          </cell>
          <cell r="H18">
            <v>2776.7040000000002</v>
          </cell>
        </row>
        <row r="19">
          <cell r="A19" t="str">
            <v>EVL006</v>
          </cell>
          <cell r="B19" t="str">
            <v>EVL006.WHT</v>
          </cell>
          <cell r="C19" t="str">
            <v>Комплект траверс (60х30) для прямого стола 1200</v>
          </cell>
          <cell r="D19" t="str">
            <v xml:space="preserve">Нет </v>
          </cell>
          <cell r="E19" t="str">
            <v xml:space="preserve">Нет </v>
          </cell>
          <cell r="F19" t="str">
            <v>WHITE</v>
          </cell>
          <cell r="G19">
            <v>4958.3999999999996</v>
          </cell>
          <cell r="H19">
            <v>2776.7040000000002</v>
          </cell>
        </row>
        <row r="20">
          <cell r="A20" t="str">
            <v>EVL007</v>
          </cell>
          <cell r="B20" t="str">
            <v>EVL007.ANT</v>
          </cell>
          <cell r="C20" t="str">
            <v>Комплект траверс (60х30) для прямого стола 1400</v>
          </cell>
          <cell r="D20" t="str">
            <v xml:space="preserve">Нет </v>
          </cell>
          <cell r="E20" t="str">
            <v xml:space="preserve">Нет </v>
          </cell>
          <cell r="F20" t="str">
            <v>АНТРАЦИТ</v>
          </cell>
          <cell r="G20">
            <v>5214.8571428571422</v>
          </cell>
          <cell r="H20">
            <v>2920.32</v>
          </cell>
        </row>
        <row r="21">
          <cell r="A21" t="str">
            <v>EVL007</v>
          </cell>
          <cell r="B21" t="str">
            <v>EVL007.WHT</v>
          </cell>
          <cell r="C21" t="str">
            <v>Комплект траверс (60х30) для прямого стола 1400</v>
          </cell>
          <cell r="D21" t="str">
            <v xml:space="preserve">Нет </v>
          </cell>
          <cell r="E21" t="str">
            <v xml:space="preserve">Нет </v>
          </cell>
          <cell r="F21" t="str">
            <v>WHITE</v>
          </cell>
          <cell r="G21">
            <v>5214.8571428571422</v>
          </cell>
          <cell r="H21">
            <v>2920.32</v>
          </cell>
        </row>
        <row r="22">
          <cell r="A22" t="str">
            <v>EVL008</v>
          </cell>
          <cell r="B22" t="str">
            <v>EVL008.ANT</v>
          </cell>
          <cell r="C22" t="str">
            <v>Комплект траверс (60х30) для прямого стола 1600</v>
          </cell>
          <cell r="D22" t="str">
            <v xml:space="preserve">Нет </v>
          </cell>
          <cell r="E22" t="str">
            <v xml:space="preserve">Нет </v>
          </cell>
          <cell r="F22" t="str">
            <v>АНТРАЦИТ</v>
          </cell>
          <cell r="G22">
            <v>5278.9714285714281</v>
          </cell>
          <cell r="H22">
            <v>2956.2240000000002</v>
          </cell>
        </row>
        <row r="23">
          <cell r="A23" t="str">
            <v>EVL008</v>
          </cell>
          <cell r="B23" t="str">
            <v>EVL008.WHT</v>
          </cell>
          <cell r="C23" t="str">
            <v>Комплект траверс (60х30) для прямого стола 1600</v>
          </cell>
          <cell r="D23" t="str">
            <v xml:space="preserve">Нет </v>
          </cell>
          <cell r="E23" t="str">
            <v xml:space="preserve">Нет </v>
          </cell>
          <cell r="F23" t="str">
            <v>WHITE</v>
          </cell>
          <cell r="G23">
            <v>5278.9714285714281</v>
          </cell>
          <cell r="H23">
            <v>2956.2240000000002</v>
          </cell>
        </row>
        <row r="24">
          <cell r="A24" t="str">
            <v>EVL009</v>
          </cell>
          <cell r="B24" t="str">
            <v>EVL009.ANT</v>
          </cell>
          <cell r="C24" t="str">
            <v>Опора цельносварная крайняя 60x30 О700</v>
          </cell>
          <cell r="D24" t="str">
            <v xml:space="preserve">Нет </v>
          </cell>
          <cell r="E24" t="str">
            <v xml:space="preserve">Нет </v>
          </cell>
          <cell r="F24" t="str">
            <v>АНТРАЦИТ</v>
          </cell>
          <cell r="G24">
            <v>4393.028571428571</v>
          </cell>
          <cell r="H24">
            <v>2460.096</v>
          </cell>
        </row>
        <row r="25">
          <cell r="A25" t="str">
            <v>EVL009</v>
          </cell>
          <cell r="B25" t="str">
            <v>EVL009.WHT</v>
          </cell>
          <cell r="C25" t="str">
            <v>Опора цельносварная крайняя 60x30 О700</v>
          </cell>
          <cell r="D25" t="str">
            <v xml:space="preserve">Нет </v>
          </cell>
          <cell r="E25" t="str">
            <v xml:space="preserve">Нет </v>
          </cell>
          <cell r="F25" t="str">
            <v>WHITE</v>
          </cell>
          <cell r="G25">
            <v>4393.028571428571</v>
          </cell>
          <cell r="H25">
            <v>2460.096</v>
          </cell>
        </row>
        <row r="26">
          <cell r="A26" t="str">
            <v>EVL010</v>
          </cell>
          <cell r="B26" t="str">
            <v>EVL010.ANT</v>
          </cell>
          <cell r="C26" t="str">
            <v>Опора приставки цельносварная 40x40 П500</v>
          </cell>
          <cell r="D26" t="str">
            <v xml:space="preserve">Нет </v>
          </cell>
          <cell r="E26" t="str">
            <v xml:space="preserve">Нет </v>
          </cell>
          <cell r="F26" t="str">
            <v>АНТРАЦИТ</v>
          </cell>
          <cell r="G26">
            <v>4075.3714285714282</v>
          </cell>
          <cell r="H26">
            <v>2282.2080000000001</v>
          </cell>
        </row>
        <row r="27">
          <cell r="A27" t="str">
            <v>EVL010</v>
          </cell>
          <cell r="B27" t="str">
            <v>EVL010.GR</v>
          </cell>
          <cell r="C27" t="str">
            <v>Опора приставки цельносварная 40x40 П500</v>
          </cell>
          <cell r="D27" t="str">
            <v xml:space="preserve">Нет </v>
          </cell>
          <cell r="E27" t="str">
            <v xml:space="preserve">Нет </v>
          </cell>
          <cell r="F27" t="str">
            <v>GREY</v>
          </cell>
          <cell r="G27">
            <v>4075.3714285714282</v>
          </cell>
          <cell r="H27">
            <v>2282.2080000000001</v>
          </cell>
        </row>
        <row r="28">
          <cell r="A28" t="str">
            <v>EVL010</v>
          </cell>
          <cell r="B28" t="str">
            <v>EVL010.WHT</v>
          </cell>
          <cell r="C28" t="str">
            <v>Опора приставки цельносварная 40x40 П500</v>
          </cell>
          <cell r="D28" t="str">
            <v xml:space="preserve">Нет </v>
          </cell>
          <cell r="E28" t="str">
            <v xml:space="preserve">Нет </v>
          </cell>
          <cell r="F28" t="str">
            <v>WHITE</v>
          </cell>
          <cell r="G28">
            <v>4075.3714285714282</v>
          </cell>
          <cell r="H28">
            <v>2282.2080000000001</v>
          </cell>
        </row>
        <row r="29">
          <cell r="A29" t="str">
            <v>EVL011</v>
          </cell>
          <cell r="B29" t="str">
            <v>EVL011.ANT</v>
          </cell>
          <cell r="C29" t="str">
            <v>Опора приставки цельносварная 60x30 П500</v>
          </cell>
          <cell r="D29" t="str">
            <v xml:space="preserve">Нет </v>
          </cell>
          <cell r="E29" t="str">
            <v xml:space="preserve">Нет </v>
          </cell>
          <cell r="F29" t="str">
            <v>АНТРАЦИТ</v>
          </cell>
          <cell r="G29">
            <v>4156.9714285714281</v>
          </cell>
          <cell r="H29">
            <v>2327.904</v>
          </cell>
        </row>
        <row r="30">
          <cell r="A30" t="str">
            <v>EVL011</v>
          </cell>
          <cell r="B30" t="str">
            <v>EVL011.WHT</v>
          </cell>
          <cell r="C30" t="str">
            <v>Опора приставки цельносварная 60x30 П500</v>
          </cell>
          <cell r="D30" t="str">
            <v xml:space="preserve">Нет </v>
          </cell>
          <cell r="E30" t="str">
            <v xml:space="preserve">Нет </v>
          </cell>
          <cell r="F30" t="str">
            <v>WHITE</v>
          </cell>
          <cell r="G30">
            <v>4156.9714285714281</v>
          </cell>
          <cell r="H30">
            <v>2327.904</v>
          </cell>
        </row>
        <row r="31">
          <cell r="A31" t="str">
            <v>EVL012</v>
          </cell>
          <cell r="B31" t="str">
            <v>EVL012.ANT</v>
          </cell>
          <cell r="C31" t="str">
            <v>Опора приставки цельносварная 60x30 O500</v>
          </cell>
          <cell r="D31" t="str">
            <v xml:space="preserve">Нет </v>
          </cell>
          <cell r="E31" t="str">
            <v xml:space="preserve">Нет </v>
          </cell>
          <cell r="F31" t="str">
            <v>АНТРАЦИТ</v>
          </cell>
          <cell r="G31">
            <v>4156.9714285714281</v>
          </cell>
          <cell r="H31">
            <v>2327.904</v>
          </cell>
        </row>
        <row r="32">
          <cell r="A32" t="str">
            <v>EVL012</v>
          </cell>
          <cell r="B32" t="str">
            <v>EVL012.WHT</v>
          </cell>
          <cell r="C32" t="str">
            <v>Опора приставки цельносварная 60x30 O500</v>
          </cell>
          <cell r="D32" t="str">
            <v xml:space="preserve">Нет </v>
          </cell>
          <cell r="E32" t="str">
            <v xml:space="preserve">Нет </v>
          </cell>
          <cell r="F32" t="str">
            <v>WHITE</v>
          </cell>
          <cell r="G32">
            <v>4156.9714285714281</v>
          </cell>
          <cell r="H32">
            <v>2327.904</v>
          </cell>
        </row>
        <row r="33">
          <cell r="A33" t="str">
            <v>EVL013</v>
          </cell>
          <cell r="B33" t="str">
            <v>EVL013.ANT</v>
          </cell>
          <cell r="C33" t="str">
            <v>Комплект траверс (40х20) для приставки 1000</v>
          </cell>
          <cell r="D33" t="str">
            <v xml:space="preserve">Нет </v>
          </cell>
          <cell r="E33" t="str">
            <v xml:space="preserve">Нет </v>
          </cell>
          <cell r="F33" t="str">
            <v>АНТРАЦИТ</v>
          </cell>
          <cell r="G33">
            <v>4754.3999999999996</v>
          </cell>
          <cell r="H33">
            <v>2662.4639999999999</v>
          </cell>
        </row>
        <row r="34">
          <cell r="A34" t="str">
            <v>EVL013</v>
          </cell>
          <cell r="B34" t="str">
            <v>EVL013.GR</v>
          </cell>
          <cell r="C34" t="str">
            <v>Комплект траверс (40х20) для приставки 1000</v>
          </cell>
          <cell r="D34" t="str">
            <v xml:space="preserve">Нет </v>
          </cell>
          <cell r="E34" t="str">
            <v xml:space="preserve">Нет </v>
          </cell>
          <cell r="F34" t="str">
            <v>GREY</v>
          </cell>
          <cell r="G34">
            <v>4754.3999999999996</v>
          </cell>
          <cell r="H34">
            <v>2662.4639999999999</v>
          </cell>
        </row>
        <row r="35">
          <cell r="A35" t="str">
            <v>EVL013</v>
          </cell>
          <cell r="B35" t="str">
            <v>EVL013.WHT</v>
          </cell>
          <cell r="C35" t="str">
            <v>Комплект траверс (40х20) для приставки 1000</v>
          </cell>
          <cell r="D35" t="str">
            <v xml:space="preserve">Нет </v>
          </cell>
          <cell r="E35" t="str">
            <v xml:space="preserve">Нет </v>
          </cell>
          <cell r="F35" t="str">
            <v>WHITE</v>
          </cell>
          <cell r="G35">
            <v>4754.3999999999996</v>
          </cell>
          <cell r="H35">
            <v>2662.4639999999999</v>
          </cell>
        </row>
        <row r="36">
          <cell r="A36" t="str">
            <v>EVL014</v>
          </cell>
          <cell r="B36" t="str">
            <v>EVL014.ANT</v>
          </cell>
          <cell r="C36" t="str">
            <v>Комплект траверс (60х30) для приставки 1000</v>
          </cell>
          <cell r="D36" t="str">
            <v xml:space="preserve">Нет </v>
          </cell>
          <cell r="E36" t="str">
            <v xml:space="preserve">Нет </v>
          </cell>
          <cell r="F36" t="str">
            <v>АНТРАЦИТ</v>
          </cell>
          <cell r="G36">
            <v>4841.8285714285721</v>
          </cell>
          <cell r="H36">
            <v>2711.4240000000004</v>
          </cell>
        </row>
        <row r="37">
          <cell r="A37" t="str">
            <v>EVL014</v>
          </cell>
          <cell r="B37" t="str">
            <v>EVL014.WHT</v>
          </cell>
          <cell r="C37" t="str">
            <v>Комплект траверс (60х30) для приставки 1000</v>
          </cell>
          <cell r="D37" t="str">
            <v xml:space="preserve">Нет </v>
          </cell>
          <cell r="E37" t="str">
            <v xml:space="preserve">Нет </v>
          </cell>
          <cell r="F37" t="str">
            <v>WHITE</v>
          </cell>
          <cell r="G37">
            <v>4841.8285714285721</v>
          </cell>
          <cell r="H37">
            <v>2711.4240000000004</v>
          </cell>
        </row>
        <row r="38">
          <cell r="A38" t="str">
            <v>EVL015</v>
          </cell>
          <cell r="B38" t="str">
            <v>EVL015.WHT</v>
          </cell>
          <cell r="C38" t="str">
            <v>Опора цельносварная промежуточная 40x40 П700</v>
          </cell>
          <cell r="D38" t="str">
            <v xml:space="preserve">Нет </v>
          </cell>
          <cell r="E38" t="str">
            <v xml:space="preserve">Нет </v>
          </cell>
          <cell r="F38" t="str">
            <v>WHITE</v>
          </cell>
          <cell r="G38">
            <v>5267.3142857142848</v>
          </cell>
          <cell r="H38">
            <v>2949.6959999999999</v>
          </cell>
        </row>
        <row r="39">
          <cell r="A39" t="str">
            <v>EVL016</v>
          </cell>
          <cell r="B39" t="str">
            <v>EVL016.WHT</v>
          </cell>
          <cell r="C39" t="str">
            <v>Опора цельносварная промежуточная 40x40 O700</v>
          </cell>
          <cell r="D39" t="str">
            <v xml:space="preserve">Нет </v>
          </cell>
          <cell r="E39" t="str">
            <v xml:space="preserve">Нет </v>
          </cell>
          <cell r="F39" t="str">
            <v>WHITE</v>
          </cell>
          <cell r="G39">
            <v>4474.6285714285705</v>
          </cell>
          <cell r="H39">
            <v>2505.7919999999999</v>
          </cell>
        </row>
        <row r="40">
          <cell r="A40" t="str">
            <v>EVL017</v>
          </cell>
          <cell r="B40" t="str">
            <v>EVL017.ANT</v>
          </cell>
          <cell r="C40" t="str">
            <v>Опора цельносварная промежуточная 60x30 П700</v>
          </cell>
          <cell r="D40" t="str">
            <v xml:space="preserve">Нет </v>
          </cell>
          <cell r="E40" t="str">
            <v xml:space="preserve">Нет </v>
          </cell>
          <cell r="F40" t="str">
            <v>АНТРАЦИТ</v>
          </cell>
          <cell r="G40">
            <v>5471.3142857142857</v>
          </cell>
          <cell r="H40">
            <v>3063.9360000000001</v>
          </cell>
        </row>
        <row r="41">
          <cell r="A41" t="str">
            <v>EVL017</v>
          </cell>
          <cell r="B41" t="str">
            <v>EVL017.WHT</v>
          </cell>
          <cell r="C41" t="str">
            <v>Опора цельносварная промежуточная 60x30 П700</v>
          </cell>
          <cell r="D41" t="str">
            <v xml:space="preserve">Нет </v>
          </cell>
          <cell r="E41" t="str">
            <v xml:space="preserve">Нет </v>
          </cell>
          <cell r="F41" t="str">
            <v>WHITE</v>
          </cell>
          <cell r="G41">
            <v>5471.3142857142857</v>
          </cell>
          <cell r="H41">
            <v>3063.9360000000001</v>
          </cell>
        </row>
        <row r="42">
          <cell r="A42" t="str">
            <v>EVL018</v>
          </cell>
          <cell r="B42" t="str">
            <v>EVL018.WHT</v>
          </cell>
          <cell r="C42" t="str">
            <v>Опора цельносварная промежуточная 60x30 O700</v>
          </cell>
          <cell r="D42" t="str">
            <v xml:space="preserve">Нет </v>
          </cell>
          <cell r="E42" t="str">
            <v xml:space="preserve">Нет </v>
          </cell>
          <cell r="F42" t="str">
            <v>WHITE</v>
          </cell>
          <cell r="G42">
            <v>4626.1714285714288</v>
          </cell>
          <cell r="H42">
            <v>2590.6560000000004</v>
          </cell>
        </row>
        <row r="43">
          <cell r="A43" t="str">
            <v>EVL019</v>
          </cell>
          <cell r="B43" t="str">
            <v>EVL019.ANT</v>
          </cell>
          <cell r="C43" t="str">
            <v>Опора цельносварная крайняя 40x40 П1436</v>
          </cell>
          <cell r="D43" t="str">
            <v xml:space="preserve">Нет </v>
          </cell>
          <cell r="E43" t="str">
            <v xml:space="preserve">Нет </v>
          </cell>
          <cell r="F43" t="str">
            <v>АНТРАЦИТ</v>
          </cell>
          <cell r="G43">
            <v>4865.1428571428569</v>
          </cell>
          <cell r="H43">
            <v>2724.48</v>
          </cell>
        </row>
        <row r="44">
          <cell r="A44" t="str">
            <v>EVL019</v>
          </cell>
          <cell r="B44" t="str">
            <v>EVL019.WHT</v>
          </cell>
          <cell r="C44" t="str">
            <v>Опора цельносварная крайняя 40x40 П1436</v>
          </cell>
          <cell r="D44" t="str">
            <v xml:space="preserve">Нет </v>
          </cell>
          <cell r="E44" t="str">
            <v xml:space="preserve">Нет </v>
          </cell>
          <cell r="F44" t="str">
            <v>WHITE</v>
          </cell>
          <cell r="G44">
            <v>4865.1428571428569</v>
          </cell>
          <cell r="H44">
            <v>2724.48</v>
          </cell>
        </row>
        <row r="45">
          <cell r="A45" t="str">
            <v>EVL020</v>
          </cell>
          <cell r="B45" t="str">
            <v>EVL020.ANT</v>
          </cell>
          <cell r="C45" t="str">
            <v>Опора цельносварная крайняя 60x30 П1436</v>
          </cell>
          <cell r="D45" t="str">
            <v xml:space="preserve">Нет </v>
          </cell>
          <cell r="E45" t="str">
            <v xml:space="preserve">Нет </v>
          </cell>
          <cell r="F45" t="str">
            <v>АНТРАЦИТ</v>
          </cell>
          <cell r="G45">
            <v>4999.2</v>
          </cell>
          <cell r="H45">
            <v>2799.5520000000001</v>
          </cell>
        </row>
        <row r="46">
          <cell r="A46" t="str">
            <v>EVL020</v>
          </cell>
          <cell r="B46" t="str">
            <v>EVL020.WHT</v>
          </cell>
          <cell r="C46" t="str">
            <v>Опора цельносварная крайняя 60x30 П1436</v>
          </cell>
          <cell r="D46" t="str">
            <v xml:space="preserve">Нет </v>
          </cell>
          <cell r="E46" t="str">
            <v xml:space="preserve">Нет </v>
          </cell>
          <cell r="F46" t="str">
            <v>WHITE</v>
          </cell>
          <cell r="G46">
            <v>4999.2</v>
          </cell>
          <cell r="H46">
            <v>2799.5520000000001</v>
          </cell>
        </row>
        <row r="47">
          <cell r="A47" t="str">
            <v>EVL021</v>
          </cell>
          <cell r="B47" t="str">
            <v>EVL021.WHT</v>
          </cell>
          <cell r="C47" t="str">
            <v>Опора цельносварная крайняя 40x40 O1436</v>
          </cell>
          <cell r="D47" t="str">
            <v xml:space="preserve">Нет </v>
          </cell>
          <cell r="E47" t="str">
            <v xml:space="preserve">Нет </v>
          </cell>
          <cell r="F47" t="str">
            <v>WHITE</v>
          </cell>
          <cell r="G47">
            <v>6007.5428571428565</v>
          </cell>
          <cell r="H47">
            <v>3364.2240000000002</v>
          </cell>
        </row>
        <row r="48">
          <cell r="A48" t="str">
            <v>EVL022</v>
          </cell>
          <cell r="B48" t="str">
            <v>EVL022.ANT</v>
          </cell>
          <cell r="C48" t="str">
            <v>Опора цельносварная крайняя 60x30 O1436</v>
          </cell>
          <cell r="D48" t="str">
            <v xml:space="preserve">Нет </v>
          </cell>
          <cell r="E48" t="str">
            <v xml:space="preserve">Нет </v>
          </cell>
          <cell r="F48" t="str">
            <v>АНТРАЦИТ</v>
          </cell>
          <cell r="G48">
            <v>5955.0857142857149</v>
          </cell>
          <cell r="H48">
            <v>3334.8480000000004</v>
          </cell>
        </row>
        <row r="49">
          <cell r="A49" t="str">
            <v>EVL022</v>
          </cell>
          <cell r="B49" t="str">
            <v>EVL022.WHT</v>
          </cell>
          <cell r="C49" t="str">
            <v>Опора цельносварная крайняя 60x30 O1436</v>
          </cell>
          <cell r="D49" t="str">
            <v xml:space="preserve">Нет </v>
          </cell>
          <cell r="E49" t="str">
            <v xml:space="preserve">Нет </v>
          </cell>
          <cell r="F49" t="str">
            <v>WHITE</v>
          </cell>
          <cell r="G49">
            <v>5955.0857142857149</v>
          </cell>
          <cell r="H49">
            <v>3334.8480000000004</v>
          </cell>
        </row>
        <row r="50">
          <cell r="A50" t="str">
            <v>EVL023</v>
          </cell>
          <cell r="B50" t="str">
            <v>EVL023.ANT</v>
          </cell>
          <cell r="C50" t="str">
            <v>Опора цельносварная промежуточная 40x40 П1436</v>
          </cell>
          <cell r="D50" t="str">
            <v xml:space="preserve">Нет </v>
          </cell>
          <cell r="E50" t="str">
            <v xml:space="preserve">Нет </v>
          </cell>
          <cell r="F50" t="str">
            <v>АНТРАЦИТ</v>
          </cell>
          <cell r="G50">
            <v>7030.4571428571426</v>
          </cell>
          <cell r="H50">
            <v>3937.056</v>
          </cell>
        </row>
        <row r="51">
          <cell r="A51" t="str">
            <v>EVL023</v>
          </cell>
          <cell r="B51" t="str">
            <v>EVL023.WHT</v>
          </cell>
          <cell r="C51" t="str">
            <v>Опора цельносварная промежуточная 40x40 П1436</v>
          </cell>
          <cell r="D51" t="str">
            <v xml:space="preserve">Нет </v>
          </cell>
          <cell r="E51" t="str">
            <v xml:space="preserve">Нет </v>
          </cell>
          <cell r="F51" t="str">
            <v>WHITE</v>
          </cell>
          <cell r="G51">
            <v>7030.4571428571426</v>
          </cell>
          <cell r="H51">
            <v>3937.056</v>
          </cell>
        </row>
        <row r="52">
          <cell r="A52" t="str">
            <v>EVL024</v>
          </cell>
          <cell r="B52" t="str">
            <v>EVL024.ANT</v>
          </cell>
          <cell r="C52" t="str">
            <v>Опора цельносварная промежуточная 60x30 П1436</v>
          </cell>
          <cell r="D52" t="str">
            <v xml:space="preserve">Нет </v>
          </cell>
          <cell r="E52" t="str">
            <v xml:space="preserve">Нет </v>
          </cell>
          <cell r="F52" t="str">
            <v>АНТРАЦИТ</v>
          </cell>
          <cell r="G52">
            <v>7269.4285714285716</v>
          </cell>
          <cell r="H52">
            <v>4070.8800000000006</v>
          </cell>
        </row>
        <row r="53">
          <cell r="A53" t="str">
            <v>EVL024</v>
          </cell>
          <cell r="B53" t="str">
            <v>EVL024.WHT</v>
          </cell>
          <cell r="C53" t="str">
            <v>Опора цельносварная промежуточная 60x30 П1436</v>
          </cell>
          <cell r="D53" t="str">
            <v xml:space="preserve">Нет </v>
          </cell>
          <cell r="E53" t="str">
            <v xml:space="preserve">Нет </v>
          </cell>
          <cell r="F53" t="str">
            <v>WHITE</v>
          </cell>
          <cell r="G53">
            <v>7269.4285714285716</v>
          </cell>
          <cell r="H53">
            <v>4070.8800000000006</v>
          </cell>
        </row>
        <row r="54">
          <cell r="A54" t="str">
            <v>EVL025</v>
          </cell>
          <cell r="B54" t="str">
            <v>EVL025.WHT</v>
          </cell>
          <cell r="C54" t="str">
            <v>Опора цельносварная промежуточная 40x40 O1436</v>
          </cell>
          <cell r="D54" t="str">
            <v xml:space="preserve">Нет </v>
          </cell>
          <cell r="E54" t="str">
            <v xml:space="preserve">Нет </v>
          </cell>
          <cell r="F54" t="str">
            <v>WHITE</v>
          </cell>
          <cell r="G54">
            <v>6010.4571428571417</v>
          </cell>
          <cell r="H54">
            <v>3365.8559999999998</v>
          </cell>
        </row>
        <row r="55">
          <cell r="A55" t="str">
            <v>EVL026</v>
          </cell>
          <cell r="B55" t="str">
            <v>EVL026.ANT</v>
          </cell>
          <cell r="C55" t="str">
            <v>Опора цельносварная промежуточная 60x30 O1436</v>
          </cell>
          <cell r="D55" t="str">
            <v xml:space="preserve">Нет </v>
          </cell>
          <cell r="E55" t="str">
            <v xml:space="preserve">Нет </v>
          </cell>
          <cell r="F55" t="str">
            <v>АНТРАЦИТ</v>
          </cell>
          <cell r="G55">
            <v>6249.4285714285716</v>
          </cell>
          <cell r="H55">
            <v>3499.6800000000003</v>
          </cell>
        </row>
        <row r="56">
          <cell r="A56" t="str">
            <v>EVL026</v>
          </cell>
          <cell r="B56" t="str">
            <v>EVL026.WHT</v>
          </cell>
          <cell r="C56" t="str">
            <v>Опора цельносварная промежуточная 60x30 O1436</v>
          </cell>
          <cell r="D56" t="str">
            <v xml:space="preserve">Нет </v>
          </cell>
          <cell r="E56" t="str">
            <v xml:space="preserve">Нет </v>
          </cell>
          <cell r="F56" t="str">
            <v>WHITE</v>
          </cell>
          <cell r="G56">
            <v>6249.4285714285716</v>
          </cell>
          <cell r="H56">
            <v>3499.6800000000003</v>
          </cell>
        </row>
        <row r="57">
          <cell r="A57" t="str">
            <v>EVL027</v>
          </cell>
          <cell r="B57" t="str">
            <v>EVL027.ANT</v>
          </cell>
          <cell r="C57" t="str">
            <v>Набор опор цельносварных крайних 60x30 П600</v>
          </cell>
          <cell r="D57" t="str">
            <v xml:space="preserve">Нет </v>
          </cell>
          <cell r="E57" t="str">
            <v xml:space="preserve">Нет </v>
          </cell>
          <cell r="F57" t="str">
            <v>АНТРАЦИТ</v>
          </cell>
          <cell r="G57">
            <v>7192.1428571428569</v>
          </cell>
          <cell r="H57">
            <v>4027.6000000000004</v>
          </cell>
        </row>
        <row r="58">
          <cell r="A58" t="str">
            <v>EVL027</v>
          </cell>
          <cell r="B58" t="str">
            <v>EVL027.WHT</v>
          </cell>
          <cell r="C58" t="str">
            <v>Набор опор цельносварных крайних 60x30 П600</v>
          </cell>
          <cell r="D58" t="str">
            <v xml:space="preserve">Нет </v>
          </cell>
          <cell r="E58" t="str">
            <v xml:space="preserve">Нет </v>
          </cell>
          <cell r="F58" t="str">
            <v>WHITE</v>
          </cell>
          <cell r="G58">
            <v>7192.1428571428569</v>
          </cell>
          <cell r="H58">
            <v>4027.6000000000004</v>
          </cell>
        </row>
        <row r="59">
          <cell r="A59" t="str">
            <v>EVL028</v>
          </cell>
          <cell r="B59" t="str">
            <v>EVL028.ANT</v>
          </cell>
          <cell r="C59" t="str">
            <v>Опора цельносварная крайняя 60x30 О600</v>
          </cell>
          <cell r="D59" t="str">
            <v xml:space="preserve">Нет </v>
          </cell>
          <cell r="E59" t="str">
            <v xml:space="preserve">Нет </v>
          </cell>
          <cell r="F59" t="str">
            <v>АНТРАЦИТ</v>
          </cell>
          <cell r="G59">
            <v>4264.7999999999993</v>
          </cell>
          <cell r="H59">
            <v>2388.288</v>
          </cell>
        </row>
        <row r="60">
          <cell r="A60" t="str">
            <v>EVL028</v>
          </cell>
          <cell r="B60" t="str">
            <v>EVL028.WHT</v>
          </cell>
          <cell r="C60" t="str">
            <v>Опора цельносварная крайняя 60x30 О600</v>
          </cell>
          <cell r="D60" t="str">
            <v xml:space="preserve">Нет </v>
          </cell>
          <cell r="E60" t="str">
            <v xml:space="preserve">Нет </v>
          </cell>
          <cell r="F60" t="str">
            <v>WHITE</v>
          </cell>
          <cell r="G60">
            <v>4264.7999999999993</v>
          </cell>
          <cell r="H60">
            <v>2388.288</v>
          </cell>
        </row>
        <row r="61">
          <cell r="A61" t="str">
            <v>EVL029</v>
          </cell>
          <cell r="B61" t="str">
            <v>EVL029.WHT</v>
          </cell>
          <cell r="C61" t="str">
            <v>Набор опор цельносварных крайних 40x40 П600</v>
          </cell>
          <cell r="D61" t="str">
            <v xml:space="preserve">Нет </v>
          </cell>
          <cell r="E61" t="str">
            <v xml:space="preserve">Нет </v>
          </cell>
          <cell r="F61" t="str">
            <v>WHITE</v>
          </cell>
          <cell r="G61">
            <v>7114.9714285714281</v>
          </cell>
          <cell r="H61">
            <v>3984.384</v>
          </cell>
        </row>
        <row r="62">
          <cell r="A62" t="str">
            <v>EVL030</v>
          </cell>
          <cell r="B62" t="str">
            <v>EVL030.ANT</v>
          </cell>
          <cell r="C62" t="str">
            <v>Опора цельносварная крайняя 40x40 О600</v>
          </cell>
          <cell r="D62" t="str">
            <v xml:space="preserve">Нет </v>
          </cell>
          <cell r="E62" t="str">
            <v xml:space="preserve">Нет </v>
          </cell>
          <cell r="F62" t="str">
            <v>АНТРАЦИТ</v>
          </cell>
          <cell r="G62">
            <v>3926.7428571428568</v>
          </cell>
          <cell r="H62">
            <v>2198.9760000000001</v>
          </cell>
        </row>
        <row r="63">
          <cell r="A63" t="str">
            <v>EVL030</v>
          </cell>
          <cell r="B63" t="str">
            <v>EVL030.WHT</v>
          </cell>
          <cell r="C63" t="str">
            <v>Опора цельносварная крайняя 40x40 О600</v>
          </cell>
          <cell r="D63" t="str">
            <v xml:space="preserve">Нет </v>
          </cell>
          <cell r="E63" t="str">
            <v xml:space="preserve">Нет </v>
          </cell>
          <cell r="F63" t="str">
            <v>WHITE</v>
          </cell>
          <cell r="G63">
            <v>3926.7428571428568</v>
          </cell>
          <cell r="H63">
            <v>2198.9760000000001</v>
          </cell>
        </row>
        <row r="64">
          <cell r="A64" t="str">
            <v>EVL031</v>
          </cell>
          <cell r="B64" t="str">
            <v>EVL031.WHT</v>
          </cell>
          <cell r="C64" t="str">
            <v>Опора цельносварная промежуточная 40x40 П600</v>
          </cell>
          <cell r="D64" t="str">
            <v xml:space="preserve">Нет </v>
          </cell>
          <cell r="E64" t="str">
            <v xml:space="preserve">Нет </v>
          </cell>
          <cell r="F64" t="str">
            <v>WHITE</v>
          </cell>
          <cell r="G64">
            <v>5066.2285714285717</v>
          </cell>
          <cell r="H64">
            <v>2837.0880000000002</v>
          </cell>
        </row>
        <row r="65">
          <cell r="A65" t="str">
            <v>EVL032</v>
          </cell>
          <cell r="B65" t="str">
            <v>EVL032.WHT</v>
          </cell>
          <cell r="C65" t="str">
            <v>Опора цельносварная промежуточная 40x40 О600</v>
          </cell>
          <cell r="D65" t="str">
            <v xml:space="preserve">Нет </v>
          </cell>
          <cell r="E65" t="str">
            <v xml:space="preserve">Нет </v>
          </cell>
          <cell r="F65" t="str">
            <v>WHITE</v>
          </cell>
          <cell r="G65">
            <v>4346.3999999999996</v>
          </cell>
          <cell r="H65">
            <v>2433.9839999999999</v>
          </cell>
        </row>
        <row r="66">
          <cell r="A66" t="str">
            <v>EVL034</v>
          </cell>
          <cell r="B66" t="str">
            <v>EVL034.WHT</v>
          </cell>
          <cell r="C66" t="str">
            <v>Опора цельносварная промежуточная 60x30 О600</v>
          </cell>
          <cell r="D66" t="str">
            <v xml:space="preserve">Нет </v>
          </cell>
          <cell r="E66" t="str">
            <v xml:space="preserve">Нет </v>
          </cell>
          <cell r="F66" t="str">
            <v>WHITE</v>
          </cell>
          <cell r="G66">
            <v>4521.2571428571437</v>
          </cell>
          <cell r="H66">
            <v>2531.9040000000005</v>
          </cell>
        </row>
        <row r="67">
          <cell r="A67" t="str">
            <v>EVL035</v>
          </cell>
          <cell r="B67" t="str">
            <v>EVL035.ANT</v>
          </cell>
          <cell r="C67" t="str">
            <v>Комплект траверс (40х20) для прямого стола 1800</v>
          </cell>
          <cell r="D67" t="str">
            <v xml:space="preserve">Нет </v>
          </cell>
          <cell r="E67" t="str">
            <v xml:space="preserve">Нет </v>
          </cell>
          <cell r="F67" t="str">
            <v>АНТРАЦИТ</v>
          </cell>
          <cell r="G67">
            <v>5529.5999999999995</v>
          </cell>
          <cell r="H67">
            <v>3096.576</v>
          </cell>
        </row>
        <row r="68">
          <cell r="A68" t="str">
            <v>EVL035</v>
          </cell>
          <cell r="B68" t="str">
            <v>EVL035.GR</v>
          </cell>
          <cell r="C68" t="str">
            <v>Комплект траверс (40х20) для прямого стола 1800</v>
          </cell>
          <cell r="D68" t="str">
            <v xml:space="preserve">Нет </v>
          </cell>
          <cell r="E68" t="str">
            <v xml:space="preserve">Нет </v>
          </cell>
          <cell r="F68" t="str">
            <v>GREY</v>
          </cell>
          <cell r="G68">
            <v>5529.5999999999995</v>
          </cell>
          <cell r="H68">
            <v>3096.576</v>
          </cell>
        </row>
        <row r="69">
          <cell r="A69" t="str">
            <v>EVL035</v>
          </cell>
          <cell r="B69" t="str">
            <v>EVL035.WHT</v>
          </cell>
          <cell r="C69" t="str">
            <v>Комплект траверс (40х20) для прямого стола 1800</v>
          </cell>
          <cell r="D69" t="str">
            <v xml:space="preserve">Нет </v>
          </cell>
          <cell r="E69" t="str">
            <v xml:space="preserve">Нет </v>
          </cell>
          <cell r="F69" t="str">
            <v>WHITE</v>
          </cell>
          <cell r="G69">
            <v>5529.5999999999995</v>
          </cell>
          <cell r="H69">
            <v>3096.576</v>
          </cell>
        </row>
        <row r="70">
          <cell r="A70" t="str">
            <v>EVL036</v>
          </cell>
          <cell r="B70" t="str">
            <v>EVL036.ANT</v>
          </cell>
          <cell r="C70" t="str">
            <v>Комплект траверс (60х30) для прямого стола 1800</v>
          </cell>
          <cell r="D70" t="str">
            <v xml:space="preserve">Нет </v>
          </cell>
          <cell r="E70" t="str">
            <v xml:space="preserve">Нет </v>
          </cell>
          <cell r="F70" t="str">
            <v>АНТРАЦИТ</v>
          </cell>
          <cell r="G70">
            <v>5422.6</v>
          </cell>
          <cell r="H70">
            <v>3036.6560000000004</v>
          </cell>
        </row>
        <row r="71">
          <cell r="A71" t="str">
            <v>EVL036</v>
          </cell>
          <cell r="B71" t="str">
            <v>EVL036.WHT</v>
          </cell>
          <cell r="C71" t="str">
            <v>Комплект траверс (60х30) для прямого стола 1800</v>
          </cell>
          <cell r="D71" t="str">
            <v xml:space="preserve">Нет </v>
          </cell>
          <cell r="E71" t="str">
            <v xml:space="preserve">Нет </v>
          </cell>
          <cell r="F71" t="str">
            <v>WHITE</v>
          </cell>
          <cell r="G71">
            <v>5422.6</v>
          </cell>
          <cell r="H71">
            <v>3036.6560000000004</v>
          </cell>
        </row>
        <row r="72">
          <cell r="A72" t="str">
            <v>EVL037</v>
          </cell>
          <cell r="B72" t="str">
            <v>EVL037.ANT</v>
          </cell>
          <cell r="C72" t="str">
            <v>Опора цельносварная крайняя 40x40 П1236</v>
          </cell>
          <cell r="D72" t="str">
            <v xml:space="preserve">Нет </v>
          </cell>
          <cell r="E72" t="str">
            <v xml:space="preserve">Нет </v>
          </cell>
          <cell r="F72" t="str">
            <v>АНТРАЦИТ</v>
          </cell>
          <cell r="G72">
            <v>4786.4571428571426</v>
          </cell>
          <cell r="H72">
            <v>2680.4160000000002</v>
          </cell>
        </row>
        <row r="73">
          <cell r="A73" t="str">
            <v>EVL037</v>
          </cell>
          <cell r="B73" t="str">
            <v>EVL037.WHT</v>
          </cell>
          <cell r="C73" t="str">
            <v>Опора цельносварная крайняя 40x40 П1236</v>
          </cell>
          <cell r="D73" t="str">
            <v xml:space="preserve">Нет </v>
          </cell>
          <cell r="E73" t="str">
            <v xml:space="preserve">Нет </v>
          </cell>
          <cell r="F73" t="str">
            <v>WHITE</v>
          </cell>
          <cell r="G73">
            <v>4786.4571428571426</v>
          </cell>
          <cell r="H73">
            <v>2680.4160000000002</v>
          </cell>
        </row>
        <row r="74">
          <cell r="A74" t="str">
            <v>EVL038</v>
          </cell>
          <cell r="B74" t="str">
            <v>EVL038.ANT</v>
          </cell>
          <cell r="C74" t="str">
            <v>Опора цельносварная крайняя 60x30 П1236</v>
          </cell>
          <cell r="D74" t="str">
            <v xml:space="preserve">Нет </v>
          </cell>
          <cell r="E74" t="str">
            <v xml:space="preserve">Нет </v>
          </cell>
          <cell r="F74" t="str">
            <v>АНТРАЦИТ</v>
          </cell>
          <cell r="G74">
            <v>4920.5142857142855</v>
          </cell>
          <cell r="H74">
            <v>2755.4880000000003</v>
          </cell>
        </row>
        <row r="75">
          <cell r="A75" t="str">
            <v>EVL038</v>
          </cell>
          <cell r="B75" t="str">
            <v>EVL038.WHT</v>
          </cell>
          <cell r="C75" t="str">
            <v>Опора цельносварная крайняя 60x30 П1236</v>
          </cell>
          <cell r="D75" t="str">
            <v xml:space="preserve">Нет </v>
          </cell>
          <cell r="E75" t="str">
            <v xml:space="preserve">Нет </v>
          </cell>
          <cell r="F75" t="str">
            <v>WHITE</v>
          </cell>
          <cell r="G75">
            <v>4920.5142857142855</v>
          </cell>
          <cell r="H75">
            <v>2755.4880000000003</v>
          </cell>
        </row>
        <row r="76">
          <cell r="A76" t="str">
            <v>EVL040</v>
          </cell>
          <cell r="B76" t="str">
            <v>EVL040.ANT</v>
          </cell>
          <cell r="C76" t="str">
            <v>Опора цельносварная крайняя 60x30 O1236</v>
          </cell>
          <cell r="D76" t="str">
            <v xml:space="preserve">Нет </v>
          </cell>
          <cell r="E76" t="str">
            <v xml:space="preserve">Нет </v>
          </cell>
          <cell r="F76" t="str">
            <v>АНТРАЦИТ</v>
          </cell>
          <cell r="G76">
            <v>5995.8857142857132</v>
          </cell>
          <cell r="H76">
            <v>3357.6959999999999</v>
          </cell>
        </row>
        <row r="77">
          <cell r="A77" t="str">
            <v>EVL040</v>
          </cell>
          <cell r="B77" t="str">
            <v>EVL040.WHT</v>
          </cell>
          <cell r="C77" t="str">
            <v>Опора цельносварная крайняя 60x30 O1236</v>
          </cell>
          <cell r="D77" t="str">
            <v xml:space="preserve">Нет </v>
          </cell>
          <cell r="E77" t="str">
            <v xml:space="preserve">Нет </v>
          </cell>
          <cell r="F77" t="str">
            <v>WHITE</v>
          </cell>
          <cell r="G77">
            <v>5995.8857142857132</v>
          </cell>
          <cell r="H77">
            <v>3357.6959999999999</v>
          </cell>
        </row>
        <row r="78">
          <cell r="A78" t="str">
            <v>EVL041</v>
          </cell>
          <cell r="B78" t="str">
            <v>EVL041.ANT</v>
          </cell>
          <cell r="C78" t="str">
            <v>Опора цельносварная промежуточная 40x40 П1236</v>
          </cell>
          <cell r="D78" t="str">
            <v xml:space="preserve">Нет </v>
          </cell>
          <cell r="E78" t="str">
            <v xml:space="preserve">Нет </v>
          </cell>
          <cell r="F78" t="str">
            <v>АНТРАЦИТ</v>
          </cell>
          <cell r="G78">
            <v>6951.7714285714283</v>
          </cell>
          <cell r="H78">
            <v>3892.9920000000002</v>
          </cell>
        </row>
        <row r="79">
          <cell r="A79" t="str">
            <v>EVL041</v>
          </cell>
          <cell r="B79" t="str">
            <v>EVL041.WHT</v>
          </cell>
          <cell r="C79" t="str">
            <v>Опора цельносварная промежуточная 40x40 П1236</v>
          </cell>
          <cell r="D79" t="str">
            <v xml:space="preserve">Нет </v>
          </cell>
          <cell r="E79" t="str">
            <v xml:space="preserve">Нет </v>
          </cell>
          <cell r="F79" t="str">
            <v>WHITE</v>
          </cell>
          <cell r="G79">
            <v>6951.7714285714283</v>
          </cell>
          <cell r="H79">
            <v>3892.9920000000002</v>
          </cell>
        </row>
        <row r="80">
          <cell r="A80" t="str">
            <v>EVL042</v>
          </cell>
          <cell r="B80" t="str">
            <v>EVL042.ANT</v>
          </cell>
          <cell r="C80" t="str">
            <v>Опора цельносварная промежуточная 60x30 П1236</v>
          </cell>
          <cell r="D80" t="str">
            <v xml:space="preserve">Нет </v>
          </cell>
          <cell r="E80" t="str">
            <v xml:space="preserve">Нет </v>
          </cell>
          <cell r="F80" t="str">
            <v>АНТРАЦИТ</v>
          </cell>
          <cell r="G80">
            <v>7190.7428571428582</v>
          </cell>
          <cell r="H80">
            <v>4026.8160000000007</v>
          </cell>
        </row>
        <row r="81">
          <cell r="A81" t="str">
            <v>EVL042</v>
          </cell>
          <cell r="B81" t="str">
            <v>EVL042.WHT</v>
          </cell>
          <cell r="C81" t="str">
            <v>Опора цельносварная промежуточная 60x30 П1236</v>
          </cell>
          <cell r="D81" t="str">
            <v xml:space="preserve">Нет </v>
          </cell>
          <cell r="E81" t="str">
            <v xml:space="preserve">Нет </v>
          </cell>
          <cell r="F81" t="str">
            <v>WHITE</v>
          </cell>
          <cell r="G81">
            <v>7190.7428571428582</v>
          </cell>
          <cell r="H81">
            <v>4026.8160000000007</v>
          </cell>
        </row>
        <row r="82">
          <cell r="A82" t="str">
            <v>EVL044</v>
          </cell>
          <cell r="B82" t="str">
            <v>EVL044.ANT</v>
          </cell>
          <cell r="C82" t="str">
            <v>Опора цельносварная промежуточная 60x30 O1236</v>
          </cell>
          <cell r="D82" t="str">
            <v xml:space="preserve">Нет </v>
          </cell>
          <cell r="E82" t="str">
            <v xml:space="preserve">Нет </v>
          </cell>
          <cell r="F82" t="str">
            <v>АНТРАЦИТ</v>
          </cell>
          <cell r="G82">
            <v>5995.8857142857132</v>
          </cell>
          <cell r="H82">
            <v>3357.6959999999999</v>
          </cell>
        </row>
        <row r="83">
          <cell r="A83" t="str">
            <v>EVL044</v>
          </cell>
          <cell r="B83" t="str">
            <v>EVL044.WHT</v>
          </cell>
          <cell r="C83" t="str">
            <v>Опора цельносварная промежуточная 60x30 O1236</v>
          </cell>
          <cell r="D83" t="str">
            <v xml:space="preserve">Нет </v>
          </cell>
          <cell r="E83" t="str">
            <v xml:space="preserve">Нет </v>
          </cell>
          <cell r="F83" t="str">
            <v>WHITE</v>
          </cell>
          <cell r="G83">
            <v>5995.8857142857132</v>
          </cell>
          <cell r="H83">
            <v>3357.6959999999999</v>
          </cell>
        </row>
        <row r="84">
          <cell r="A84" t="str">
            <v>EVL045</v>
          </cell>
          <cell r="B84" t="str">
            <v>EVL045.ANT</v>
          </cell>
          <cell r="C84" t="str">
            <v>Набор опор цельносварных крайних 60x30 П800</v>
          </cell>
          <cell r="D84" t="str">
            <v xml:space="preserve">Нет </v>
          </cell>
          <cell r="E84" t="str">
            <v xml:space="preserve">Нет </v>
          </cell>
          <cell r="F84" t="str">
            <v>АНТРАЦИТ</v>
          </cell>
          <cell r="G84">
            <v>7773.5999999999995</v>
          </cell>
          <cell r="H84">
            <v>4353.2160000000003</v>
          </cell>
        </row>
        <row r="85">
          <cell r="A85" t="str">
            <v>EVL045</v>
          </cell>
          <cell r="B85" t="str">
            <v>EVL045.GR</v>
          </cell>
          <cell r="C85" t="str">
            <v>Набор опор цельносварных крайних 60x30 П800</v>
          </cell>
          <cell r="D85" t="str">
            <v xml:space="preserve">Нет </v>
          </cell>
          <cell r="E85" t="str">
            <v xml:space="preserve">Нет </v>
          </cell>
          <cell r="F85" t="str">
            <v>GREY</v>
          </cell>
          <cell r="G85">
            <v>7773.5999999999995</v>
          </cell>
          <cell r="H85">
            <v>4353.2160000000003</v>
          </cell>
        </row>
        <row r="86">
          <cell r="A86" t="str">
            <v>EVL045</v>
          </cell>
          <cell r="B86" t="str">
            <v>EVL045.WHT</v>
          </cell>
          <cell r="C86" t="str">
            <v>Набор опор цельносварных крайних 60x30 П800</v>
          </cell>
          <cell r="D86" t="str">
            <v xml:space="preserve">Нет </v>
          </cell>
          <cell r="E86" t="str">
            <v xml:space="preserve">Нет </v>
          </cell>
          <cell r="F86" t="str">
            <v>WHITE</v>
          </cell>
          <cell r="G86">
            <v>7773.5999999999995</v>
          </cell>
          <cell r="H86">
            <v>4353.2160000000003</v>
          </cell>
        </row>
        <row r="87">
          <cell r="A87" t="str">
            <v>EVL046</v>
          </cell>
          <cell r="B87" t="str">
            <v>EVL046.ANT</v>
          </cell>
          <cell r="C87" t="str">
            <v>Опора цельносварная крайняя 60x30 О800</v>
          </cell>
          <cell r="D87" t="str">
            <v xml:space="preserve">Нет </v>
          </cell>
          <cell r="E87" t="str">
            <v xml:space="preserve">Нет </v>
          </cell>
          <cell r="F87" t="str">
            <v>АНТРАЦИТ</v>
          </cell>
          <cell r="G87">
            <v>4381.3714285714286</v>
          </cell>
          <cell r="H87">
            <v>2453.5680000000002</v>
          </cell>
        </row>
        <row r="88">
          <cell r="A88" t="str">
            <v>EVL046</v>
          </cell>
          <cell r="B88" t="str">
            <v>EVL046.WHT</v>
          </cell>
          <cell r="C88" t="str">
            <v>Опора цельносварная крайняя 60x30 О800</v>
          </cell>
          <cell r="D88" t="str">
            <v xml:space="preserve">Нет </v>
          </cell>
          <cell r="E88" t="str">
            <v xml:space="preserve">Нет </v>
          </cell>
          <cell r="F88" t="str">
            <v>WHITE</v>
          </cell>
          <cell r="G88">
            <v>4381.3714285714286</v>
          </cell>
          <cell r="H88">
            <v>2453.5680000000002</v>
          </cell>
        </row>
        <row r="89">
          <cell r="A89" t="str">
            <v>EVL047</v>
          </cell>
          <cell r="B89" t="str">
            <v>EVL047.ANT</v>
          </cell>
          <cell r="C89" t="str">
            <v>Набор опор цельносварных крайних 40x40 П800</v>
          </cell>
          <cell r="D89" t="str">
            <v xml:space="preserve">Нет </v>
          </cell>
          <cell r="E89" t="str">
            <v xml:space="preserve">Нет </v>
          </cell>
          <cell r="F89" t="str">
            <v>АНТРАЦИТ</v>
          </cell>
          <cell r="G89">
            <v>7470.5142857142855</v>
          </cell>
          <cell r="H89">
            <v>4183.4880000000003</v>
          </cell>
        </row>
        <row r="90">
          <cell r="A90" t="str">
            <v>EVL047</v>
          </cell>
          <cell r="B90" t="str">
            <v>EVL047.BL</v>
          </cell>
          <cell r="C90" t="str">
            <v>Набор опор цельносварных крайних 40x40 П800</v>
          </cell>
          <cell r="D90" t="str">
            <v xml:space="preserve">Нет </v>
          </cell>
          <cell r="E90" t="str">
            <v xml:space="preserve">Нет </v>
          </cell>
          <cell r="F90" t="str">
            <v>ЧЕРНЫЙ</v>
          </cell>
          <cell r="G90">
            <v>7470.5142857142855</v>
          </cell>
          <cell r="H90">
            <v>4183.4880000000003</v>
          </cell>
        </row>
        <row r="91">
          <cell r="A91" t="str">
            <v>EVL047</v>
          </cell>
          <cell r="B91" t="str">
            <v>EVL047.WHT</v>
          </cell>
          <cell r="C91" t="str">
            <v>Набор опор цельносварных крайних 40x40 П800</v>
          </cell>
          <cell r="D91" t="str">
            <v xml:space="preserve">Нет </v>
          </cell>
          <cell r="E91" t="str">
            <v xml:space="preserve">Нет </v>
          </cell>
          <cell r="F91" t="str">
            <v>WHITE</v>
          </cell>
          <cell r="G91">
            <v>7470.5142857142855</v>
          </cell>
          <cell r="H91">
            <v>4183.4880000000003</v>
          </cell>
        </row>
        <row r="92">
          <cell r="A92" t="str">
            <v>EVL048</v>
          </cell>
          <cell r="B92" t="str">
            <v>EVL048.ANT</v>
          </cell>
          <cell r="C92" t="str">
            <v>Опора цельносварная крайняя 40x40 О800</v>
          </cell>
          <cell r="D92" t="str">
            <v xml:space="preserve">Нет </v>
          </cell>
          <cell r="E92" t="str">
            <v xml:space="preserve">Нет </v>
          </cell>
          <cell r="F92" t="str">
            <v>АНТРАЦИТ</v>
          </cell>
          <cell r="G92">
            <v>4183.2</v>
          </cell>
          <cell r="H92">
            <v>2342.5920000000001</v>
          </cell>
        </row>
        <row r="93">
          <cell r="A93" t="str">
            <v>EVL049</v>
          </cell>
          <cell r="B93" t="str">
            <v>EVL049.ANT</v>
          </cell>
          <cell r="C93" t="str">
            <v>Опора цельносварная промежуточная 40x40 П800</v>
          </cell>
          <cell r="D93" t="str">
            <v xml:space="preserve">Нет </v>
          </cell>
          <cell r="E93" t="str">
            <v xml:space="preserve">Нет </v>
          </cell>
          <cell r="F93" t="str">
            <v>АНТРАЦИТ</v>
          </cell>
          <cell r="G93">
            <v>5092.4571428571417</v>
          </cell>
          <cell r="H93">
            <v>2851.7759999999998</v>
          </cell>
        </row>
        <row r="94">
          <cell r="A94" t="str">
            <v>EVL051</v>
          </cell>
          <cell r="B94" t="str">
            <v>EVL051.ANT</v>
          </cell>
          <cell r="C94" t="str">
            <v>Опора цельносварная промежуточная 60x30 П800</v>
          </cell>
          <cell r="D94" t="str">
            <v xml:space="preserve">Нет </v>
          </cell>
          <cell r="E94" t="str">
            <v xml:space="preserve">Нет </v>
          </cell>
          <cell r="F94" t="str">
            <v>АНТРАЦИТ</v>
          </cell>
          <cell r="G94">
            <v>5343.0857142857139</v>
          </cell>
          <cell r="H94">
            <v>2992.1280000000002</v>
          </cell>
        </row>
        <row r="95">
          <cell r="A95" t="str">
            <v>EVL051</v>
          </cell>
          <cell r="B95" t="str">
            <v>EVL051.WHT</v>
          </cell>
          <cell r="C95" t="str">
            <v>Опора цельносварная промежуточная 60x30 П800</v>
          </cell>
          <cell r="D95" t="str">
            <v xml:space="preserve">Нет </v>
          </cell>
          <cell r="E95" t="str">
            <v xml:space="preserve">Нет </v>
          </cell>
          <cell r="F95" t="str">
            <v>WHITE</v>
          </cell>
          <cell r="G95">
            <v>5343.0857142857139</v>
          </cell>
          <cell r="H95">
            <v>2992.1280000000002</v>
          </cell>
        </row>
        <row r="96">
          <cell r="A96" t="str">
            <v>EVL053</v>
          </cell>
          <cell r="B96" t="str">
            <v>EVL053.ANT</v>
          </cell>
          <cell r="C96" t="str">
            <v>Комплект траверс (40х20) для прямого стола 1000</v>
          </cell>
          <cell r="D96" t="str">
            <v xml:space="preserve">Нет </v>
          </cell>
          <cell r="E96" t="str">
            <v xml:space="preserve">Нет </v>
          </cell>
          <cell r="F96" t="str">
            <v>АНТРАЦИТ</v>
          </cell>
          <cell r="G96">
            <v>4841.8285714285721</v>
          </cell>
          <cell r="H96">
            <v>2711.4240000000004</v>
          </cell>
        </row>
        <row r="97">
          <cell r="A97" t="str">
            <v>EVL053</v>
          </cell>
          <cell r="B97" t="str">
            <v>EVL053.WHT</v>
          </cell>
          <cell r="C97" t="str">
            <v>Комплект траверс (40х20) для прямого стола 1000</v>
          </cell>
          <cell r="D97" t="str">
            <v xml:space="preserve">Нет </v>
          </cell>
          <cell r="E97" t="str">
            <v xml:space="preserve">Нет </v>
          </cell>
          <cell r="F97" t="str">
            <v>WHITE</v>
          </cell>
          <cell r="G97">
            <v>4841.8285714285721</v>
          </cell>
          <cell r="H97">
            <v>2711.4240000000004</v>
          </cell>
        </row>
        <row r="98">
          <cell r="A98" t="str">
            <v>EVL054</v>
          </cell>
          <cell r="B98" t="str">
            <v>EVL054.ANT</v>
          </cell>
          <cell r="C98" t="str">
            <v>Комплект траверс (60х30) для прямого стола 1000</v>
          </cell>
          <cell r="D98" t="str">
            <v xml:space="preserve">Нет </v>
          </cell>
          <cell r="E98" t="str">
            <v xml:space="preserve">Нет </v>
          </cell>
          <cell r="F98" t="str">
            <v>АНТРАЦИТ</v>
          </cell>
          <cell r="G98">
            <v>4756.028571428571</v>
          </cell>
          <cell r="H98">
            <v>2663.3760000000002</v>
          </cell>
        </row>
        <row r="99">
          <cell r="A99" t="str">
            <v>EVL054</v>
          </cell>
          <cell r="B99" t="str">
            <v>EVL054.WHT</v>
          </cell>
          <cell r="C99" t="str">
            <v>Комплект траверс (60х30) для прямого стола 1000</v>
          </cell>
          <cell r="D99" t="str">
            <v xml:space="preserve">Нет </v>
          </cell>
          <cell r="E99" t="str">
            <v xml:space="preserve">Нет </v>
          </cell>
          <cell r="F99" t="str">
            <v>WHITE</v>
          </cell>
          <cell r="G99">
            <v>4756.028571428571</v>
          </cell>
          <cell r="H99">
            <v>2663.3760000000002</v>
          </cell>
        </row>
        <row r="100">
          <cell r="A100" t="str">
            <v>EVL055</v>
          </cell>
          <cell r="B100" t="str">
            <v>EVL055.ANT</v>
          </cell>
          <cell r="C100" t="str">
            <v>Набор опор цельносварных крайних 60x30 A600</v>
          </cell>
          <cell r="D100" t="str">
            <v xml:space="preserve">Нет </v>
          </cell>
          <cell r="E100" t="str">
            <v xml:space="preserve">Нет </v>
          </cell>
          <cell r="F100" t="str">
            <v>АНТРАЦИТ</v>
          </cell>
          <cell r="G100">
            <v>7336.4571428571426</v>
          </cell>
          <cell r="H100">
            <v>4108.4160000000002</v>
          </cell>
        </row>
        <row r="101">
          <cell r="A101" t="str">
            <v>EVL055</v>
          </cell>
          <cell r="B101" t="str">
            <v>EVL055.WHT</v>
          </cell>
          <cell r="C101" t="str">
            <v>Набор опор цельносварных крайних 60x30 А600</v>
          </cell>
          <cell r="D101" t="str">
            <v xml:space="preserve">Нет </v>
          </cell>
          <cell r="E101" t="str">
            <v xml:space="preserve">Нет </v>
          </cell>
          <cell r="F101" t="str">
            <v>WHITE</v>
          </cell>
          <cell r="G101">
            <v>7336.4571428571426</v>
          </cell>
          <cell r="H101">
            <v>4108.4160000000002</v>
          </cell>
        </row>
        <row r="102">
          <cell r="A102" t="str">
            <v>EVL056</v>
          </cell>
          <cell r="B102" t="str">
            <v>EVL056.ANT</v>
          </cell>
          <cell r="C102" t="str">
            <v>Набор опор цельносварных крайних 40x40 А600</v>
          </cell>
          <cell r="D102" t="str">
            <v xml:space="preserve">Нет </v>
          </cell>
          <cell r="E102" t="str">
            <v xml:space="preserve">Нет </v>
          </cell>
          <cell r="F102" t="str">
            <v>АНТРАЦИТ</v>
          </cell>
          <cell r="G102">
            <v>7114.9714285714281</v>
          </cell>
          <cell r="H102">
            <v>3984.384</v>
          </cell>
        </row>
        <row r="103">
          <cell r="A103" t="str">
            <v>EVL059</v>
          </cell>
          <cell r="B103" t="str">
            <v>EVL059.ANT</v>
          </cell>
          <cell r="C103" t="str">
            <v>Набор опор цельносварных крайних 60x30 А700</v>
          </cell>
          <cell r="D103" t="str">
            <v xml:space="preserve">Нет </v>
          </cell>
          <cell r="E103" t="str">
            <v xml:space="preserve">Нет </v>
          </cell>
          <cell r="F103" t="str">
            <v>АНТРАЦИТ</v>
          </cell>
          <cell r="G103">
            <v>7517.1428571428569</v>
          </cell>
          <cell r="H103">
            <v>4209.6000000000004</v>
          </cell>
        </row>
        <row r="104">
          <cell r="A104" t="str">
            <v>EVL059</v>
          </cell>
          <cell r="B104" t="str">
            <v>EVL059.WHT</v>
          </cell>
          <cell r="C104" t="str">
            <v>Набор опор цельносварных крайних 60x30 А700</v>
          </cell>
          <cell r="D104" t="str">
            <v xml:space="preserve">Нет </v>
          </cell>
          <cell r="E104" t="str">
            <v xml:space="preserve">Нет </v>
          </cell>
          <cell r="F104" t="str">
            <v>WHITE</v>
          </cell>
          <cell r="G104">
            <v>7517.1428571428569</v>
          </cell>
          <cell r="H104">
            <v>4209.6000000000004</v>
          </cell>
        </row>
        <row r="105">
          <cell r="A105" t="str">
            <v>EVL063</v>
          </cell>
          <cell r="B105" t="str">
            <v>EVL063.ANT</v>
          </cell>
          <cell r="C105" t="str">
            <v>Набор опор цельносварных крайних 60x30 А800</v>
          </cell>
          <cell r="D105" t="str">
            <v xml:space="preserve">Нет </v>
          </cell>
          <cell r="E105" t="str">
            <v xml:space="preserve">Нет </v>
          </cell>
          <cell r="F105" t="str">
            <v>АНТРАЦИТ</v>
          </cell>
          <cell r="G105">
            <v>7779.4285714285716</v>
          </cell>
          <cell r="H105">
            <v>4356.4800000000005</v>
          </cell>
        </row>
        <row r="106">
          <cell r="A106" t="str">
            <v>EVL063</v>
          </cell>
          <cell r="B106" t="str">
            <v>EVL063.WHT</v>
          </cell>
          <cell r="C106" t="str">
            <v>Набор опор цельносварных крайних 60x30 А800</v>
          </cell>
          <cell r="D106" t="str">
            <v xml:space="preserve">Нет </v>
          </cell>
          <cell r="E106" t="str">
            <v xml:space="preserve">Нет </v>
          </cell>
          <cell r="F106" t="str">
            <v>WHITE</v>
          </cell>
          <cell r="G106">
            <v>7779.4285714285716</v>
          </cell>
          <cell r="H106">
            <v>4356.4800000000005</v>
          </cell>
        </row>
        <row r="107">
          <cell r="A107" t="str">
            <v>EVL067</v>
          </cell>
          <cell r="B107" t="str">
            <v>EVL067DX.ANT</v>
          </cell>
          <cell r="C107" t="str">
            <v>Комплект опор для опорного стола правого 40x40 П700</v>
          </cell>
          <cell r="D107" t="str">
            <v xml:space="preserve">Нет </v>
          </cell>
          <cell r="E107" t="str">
            <v xml:space="preserve">Нет </v>
          </cell>
          <cell r="F107" t="str">
            <v>АНТРАЦИТ</v>
          </cell>
          <cell r="G107">
            <v>7138.4571428571426</v>
          </cell>
          <cell r="H107">
            <v>3997.5360000000001</v>
          </cell>
        </row>
        <row r="108">
          <cell r="A108" t="str">
            <v>EVL067</v>
          </cell>
          <cell r="B108" t="str">
            <v>EVL067SX.ANT</v>
          </cell>
          <cell r="C108" t="str">
            <v>Комплект опор для опорного стола левого 40x40 П700</v>
          </cell>
          <cell r="D108" t="str">
            <v xml:space="preserve">Нет </v>
          </cell>
          <cell r="E108" t="str">
            <v xml:space="preserve">Нет </v>
          </cell>
          <cell r="F108" t="str">
            <v>АНТРАЦИТ</v>
          </cell>
          <cell r="G108">
            <v>7138.4571428571426</v>
          </cell>
          <cell r="H108">
            <v>3997.5360000000001</v>
          </cell>
        </row>
        <row r="109">
          <cell r="A109" t="str">
            <v>EVL068</v>
          </cell>
          <cell r="B109" t="str">
            <v>EVL068.ANT</v>
          </cell>
          <cell r="C109" t="str">
            <v>Опора цельносварная крайняя 40x40 О700</v>
          </cell>
          <cell r="D109" t="str">
            <v xml:space="preserve">Нет </v>
          </cell>
          <cell r="E109" t="str">
            <v xml:space="preserve">Нет </v>
          </cell>
          <cell r="F109" t="str">
            <v>АНТРАЦИТ</v>
          </cell>
          <cell r="G109">
            <v>4066.6285714285709</v>
          </cell>
          <cell r="H109">
            <v>2277.3119999999999</v>
          </cell>
        </row>
        <row r="110">
          <cell r="A110" t="str">
            <v>EVL068</v>
          </cell>
          <cell r="B110" t="str">
            <v>EVL068.WHT</v>
          </cell>
          <cell r="C110" t="str">
            <v>Опора цельносварная крайняя 40x40 О700</v>
          </cell>
          <cell r="D110" t="str">
            <v xml:space="preserve">Нет </v>
          </cell>
          <cell r="E110" t="str">
            <v xml:space="preserve">Нет </v>
          </cell>
          <cell r="F110" t="str">
            <v>WHITE</v>
          </cell>
          <cell r="G110">
            <v>4066.6285714285709</v>
          </cell>
          <cell r="H110">
            <v>2277.3119999999999</v>
          </cell>
        </row>
        <row r="111">
          <cell r="A111" t="str">
            <v>EVL070</v>
          </cell>
          <cell r="B111" t="str">
            <v>EVL070DX.ANT</v>
          </cell>
          <cell r="C111" t="str">
            <v>Комплект опор для опорного стола правого 60x30 П700</v>
          </cell>
          <cell r="D111" t="str">
            <v xml:space="preserve">Нет </v>
          </cell>
          <cell r="E111" t="str">
            <v xml:space="preserve">Нет </v>
          </cell>
          <cell r="F111" t="str">
            <v>АНТРАЦИТ</v>
          </cell>
          <cell r="G111">
            <v>7755.5428571428565</v>
          </cell>
          <cell r="H111">
            <v>4343.1040000000003</v>
          </cell>
        </row>
        <row r="112">
          <cell r="A112" t="str">
            <v>EVL070</v>
          </cell>
          <cell r="B112" t="str">
            <v>EVL070SX.ANT</v>
          </cell>
          <cell r="C112" t="str">
            <v>Комплект опор для опорного стола левого 60x30 П700</v>
          </cell>
          <cell r="D112" t="str">
            <v xml:space="preserve">Нет </v>
          </cell>
          <cell r="E112" t="str">
            <v xml:space="preserve">Нет </v>
          </cell>
          <cell r="F112" t="str">
            <v>АНТРАЦИТ</v>
          </cell>
          <cell r="G112">
            <v>7755.5428571428565</v>
          </cell>
          <cell r="H112">
            <v>4343.1040000000003</v>
          </cell>
        </row>
        <row r="113">
          <cell r="A113" t="str">
            <v>EVL071</v>
          </cell>
          <cell r="B113" t="str">
            <v>EVL071DX.ANT</v>
          </cell>
          <cell r="C113" t="str">
            <v>Комплект опор для опорного стола правого 60x30 О700</v>
          </cell>
          <cell r="D113" t="str">
            <v xml:space="preserve">Нет </v>
          </cell>
          <cell r="E113" t="str">
            <v xml:space="preserve">Нет </v>
          </cell>
          <cell r="F113" t="str">
            <v>АНТРАЦИТ</v>
          </cell>
          <cell r="G113">
            <v>8072.7999999999993</v>
          </cell>
          <cell r="H113">
            <v>4520.768</v>
          </cell>
        </row>
        <row r="114">
          <cell r="A114" t="str">
            <v>EVL073</v>
          </cell>
          <cell r="B114" t="str">
            <v>EVL073.ANT</v>
          </cell>
          <cell r="C114" t="str">
            <v>Опора цельносварная крайняя 60x30 А1436</v>
          </cell>
          <cell r="D114" t="str">
            <v xml:space="preserve">Нет </v>
          </cell>
          <cell r="E114" t="str">
            <v xml:space="preserve">Нет </v>
          </cell>
          <cell r="F114" t="str">
            <v>АНТРАЦИТ</v>
          </cell>
          <cell r="G114">
            <v>4999.2</v>
          </cell>
          <cell r="H114">
            <v>2799.5520000000001</v>
          </cell>
        </row>
        <row r="115">
          <cell r="A115" t="str">
            <v>EVL073</v>
          </cell>
          <cell r="B115" t="str">
            <v>EVL073.WHT</v>
          </cell>
          <cell r="C115" t="str">
            <v>Опора цельносварная крайняя 60x30 А1436</v>
          </cell>
          <cell r="D115" t="str">
            <v xml:space="preserve">Нет </v>
          </cell>
          <cell r="E115" t="str">
            <v xml:space="preserve">Нет </v>
          </cell>
          <cell r="F115" t="str">
            <v>WHITE</v>
          </cell>
          <cell r="G115">
            <v>4999.2</v>
          </cell>
          <cell r="H115">
            <v>2799.5520000000001</v>
          </cell>
        </row>
        <row r="116">
          <cell r="A116" t="str">
            <v>EVL075</v>
          </cell>
          <cell r="B116" t="str">
            <v>EVL075.ANT</v>
          </cell>
          <cell r="C116" t="str">
            <v>Опора цельносварная промежуточная 60x30 А1436</v>
          </cell>
          <cell r="D116" t="str">
            <v xml:space="preserve">Нет </v>
          </cell>
          <cell r="E116" t="str">
            <v xml:space="preserve">Нет </v>
          </cell>
          <cell r="F116" t="str">
            <v>АНТРАЦИТ</v>
          </cell>
          <cell r="G116">
            <v>7269.4285714285716</v>
          </cell>
          <cell r="H116">
            <v>4070.8800000000006</v>
          </cell>
        </row>
        <row r="117">
          <cell r="A117" t="str">
            <v>EVL075</v>
          </cell>
          <cell r="B117" t="str">
            <v>EVL075.WHT</v>
          </cell>
          <cell r="C117" t="str">
            <v>Опора цельносварная промежуточная 60x30 А1436</v>
          </cell>
          <cell r="D117" t="str">
            <v xml:space="preserve">Нет </v>
          </cell>
          <cell r="E117" t="str">
            <v xml:space="preserve">Нет </v>
          </cell>
          <cell r="F117" t="str">
            <v>WHITE</v>
          </cell>
          <cell r="G117">
            <v>7269.4285714285716</v>
          </cell>
          <cell r="H117">
            <v>4070.8800000000006</v>
          </cell>
        </row>
        <row r="118">
          <cell r="A118" t="str">
            <v>EVL077</v>
          </cell>
          <cell r="B118" t="str">
            <v>EVL077.ANT</v>
          </cell>
          <cell r="C118" t="str">
            <v>Опора цельносварная крайняя 60x30 А1236</v>
          </cell>
          <cell r="D118" t="str">
            <v xml:space="preserve">Нет </v>
          </cell>
          <cell r="E118" t="str">
            <v xml:space="preserve">Нет </v>
          </cell>
          <cell r="F118" t="str">
            <v>АНТРАЦИТ</v>
          </cell>
          <cell r="G118">
            <v>4917.6000000000004</v>
          </cell>
          <cell r="H118">
            <v>2753.8560000000002</v>
          </cell>
        </row>
        <row r="119">
          <cell r="A119" t="str">
            <v>EVL081</v>
          </cell>
          <cell r="B119" t="str">
            <v>EVL081.ANT</v>
          </cell>
          <cell r="C119" t="str">
            <v>Опора цельносварная крайняя 60x30 А1636</v>
          </cell>
          <cell r="D119" t="str">
            <v xml:space="preserve">Нет </v>
          </cell>
          <cell r="E119" t="str">
            <v xml:space="preserve">Нет </v>
          </cell>
          <cell r="F119" t="str">
            <v>АНТРАЦИТ</v>
          </cell>
          <cell r="G119">
            <v>5378.057142857142</v>
          </cell>
          <cell r="H119">
            <v>3011.712</v>
          </cell>
        </row>
        <row r="120">
          <cell r="A120" t="str">
            <v>EVL081</v>
          </cell>
          <cell r="B120" t="str">
            <v>EVL081.WHT</v>
          </cell>
          <cell r="C120" t="str">
            <v>Опора цельносварная крайняя 60x30 А1636</v>
          </cell>
          <cell r="D120" t="str">
            <v xml:space="preserve">Нет </v>
          </cell>
          <cell r="E120" t="str">
            <v xml:space="preserve">Нет </v>
          </cell>
          <cell r="F120" t="str">
            <v>WHITE</v>
          </cell>
          <cell r="G120">
            <v>5378.057142857142</v>
          </cell>
          <cell r="H120">
            <v>3011.712</v>
          </cell>
        </row>
        <row r="121">
          <cell r="A121" t="str">
            <v>EVL082</v>
          </cell>
          <cell r="B121" t="str">
            <v>EVL082.ANT</v>
          </cell>
          <cell r="C121" t="str">
            <v>Опора цельносварная крайняя 60x30 О1636</v>
          </cell>
          <cell r="D121" t="str">
            <v xml:space="preserve">Нет </v>
          </cell>
          <cell r="E121" t="str">
            <v xml:space="preserve">Нет </v>
          </cell>
          <cell r="F121" t="str">
            <v>АНТРАЦИТ</v>
          </cell>
          <cell r="G121">
            <v>6890.5714285714275</v>
          </cell>
          <cell r="H121">
            <v>3858.72</v>
          </cell>
        </row>
        <row r="122">
          <cell r="A122" t="str">
            <v>EVL083</v>
          </cell>
          <cell r="B122" t="str">
            <v>EVL083.WHT</v>
          </cell>
          <cell r="C122" t="str">
            <v>Опора приставки цельносварная 40x40 О500</v>
          </cell>
          <cell r="D122" t="str">
            <v xml:space="preserve">Нет </v>
          </cell>
          <cell r="E122" t="str">
            <v xml:space="preserve">Нет </v>
          </cell>
          <cell r="F122" t="str">
            <v>WHITE</v>
          </cell>
          <cell r="G122">
            <v>4075.3714285714282</v>
          </cell>
          <cell r="H122">
            <v>2282.2080000000001</v>
          </cell>
        </row>
        <row r="123">
          <cell r="A123" t="str">
            <v>EVL084</v>
          </cell>
          <cell r="B123" t="str">
            <v>EVL084.ANT</v>
          </cell>
          <cell r="C123" t="str">
            <v>Опора приставки цельносварная 40x40 П700</v>
          </cell>
          <cell r="D123" t="str">
            <v xml:space="preserve">Нет </v>
          </cell>
          <cell r="E123" t="str">
            <v xml:space="preserve">Нет </v>
          </cell>
          <cell r="F123" t="str">
            <v>АНТРАЦИТ</v>
          </cell>
          <cell r="G123">
            <v>4171.5428571428565</v>
          </cell>
          <cell r="H123">
            <v>2336.0639999999999</v>
          </cell>
        </row>
        <row r="124">
          <cell r="A124" t="str">
            <v>EVL084</v>
          </cell>
          <cell r="B124" t="str">
            <v>EVL084.WHT</v>
          </cell>
          <cell r="C124" t="str">
            <v>Опора приставки цельносварная 40x40 П700</v>
          </cell>
          <cell r="D124" t="str">
            <v xml:space="preserve">Нет </v>
          </cell>
          <cell r="E124" t="str">
            <v xml:space="preserve">Нет </v>
          </cell>
          <cell r="F124" t="str">
            <v>WHITE</v>
          </cell>
          <cell r="G124">
            <v>4171.5428571428565</v>
          </cell>
          <cell r="H124">
            <v>2336.0639999999999</v>
          </cell>
        </row>
        <row r="125">
          <cell r="A125" t="str">
            <v>EVL085</v>
          </cell>
          <cell r="B125" t="str">
            <v>EVL085.ANT</v>
          </cell>
          <cell r="C125" t="str">
            <v>Опора приставки цельносварная 60x30 П700</v>
          </cell>
          <cell r="D125" t="str">
            <v xml:space="preserve">Нет </v>
          </cell>
          <cell r="E125" t="str">
            <v xml:space="preserve">Нет </v>
          </cell>
          <cell r="F125" t="str">
            <v>АНТРАЦИТ</v>
          </cell>
          <cell r="G125">
            <v>4317.2571428571428</v>
          </cell>
          <cell r="H125">
            <v>2417.6640000000002</v>
          </cell>
        </row>
        <row r="126">
          <cell r="A126" t="str">
            <v>EVL085</v>
          </cell>
          <cell r="B126" t="str">
            <v>EVL085.WHT</v>
          </cell>
          <cell r="C126" t="str">
            <v>Опора приставки цельносварная 60х30 П700</v>
          </cell>
          <cell r="D126" t="str">
            <v xml:space="preserve">Нет </v>
          </cell>
          <cell r="E126" t="str">
            <v xml:space="preserve">Нет </v>
          </cell>
          <cell r="F126" t="str">
            <v>WHITE</v>
          </cell>
          <cell r="G126">
            <v>4317.2571428571428</v>
          </cell>
          <cell r="H126">
            <v>2417.6640000000002</v>
          </cell>
        </row>
        <row r="127">
          <cell r="A127" t="str">
            <v>EVL086</v>
          </cell>
          <cell r="B127" t="str">
            <v>EVL086DX.ANT</v>
          </cell>
          <cell r="C127" t="str">
            <v>Комплект опор для опорного стола правого 40x40 О700</v>
          </cell>
          <cell r="D127" t="str">
            <v xml:space="preserve">Нет </v>
          </cell>
          <cell r="E127" t="str">
            <v xml:space="preserve">Нет </v>
          </cell>
          <cell r="F127" t="str">
            <v>АНТРАЦИТ</v>
          </cell>
          <cell r="G127">
            <v>7496.9142857142851</v>
          </cell>
          <cell r="H127">
            <v>4198.2719999999999</v>
          </cell>
        </row>
        <row r="128">
          <cell r="A128" t="str">
            <v>EVL089</v>
          </cell>
          <cell r="B128" t="str">
            <v>EVL089.WHT</v>
          </cell>
          <cell r="C128" t="str">
            <v>Опора цельносварная крайняя 40x40 П600</v>
          </cell>
          <cell r="D128" t="str">
            <v xml:space="preserve">Нет </v>
          </cell>
          <cell r="E128" t="str">
            <v xml:space="preserve">Нет </v>
          </cell>
          <cell r="F128" t="str">
            <v>WHITE</v>
          </cell>
          <cell r="G128">
            <v>3603.2571428571432</v>
          </cell>
          <cell r="H128">
            <v>2017.8240000000003</v>
          </cell>
        </row>
        <row r="129">
          <cell r="A129" t="str">
            <v>EVL090</v>
          </cell>
          <cell r="B129" t="str">
            <v>EVL090.ANT</v>
          </cell>
          <cell r="C129" t="str">
            <v>Опора цельносварная крайняя 60x30 А600</v>
          </cell>
          <cell r="D129" t="str">
            <v xml:space="preserve">Нет </v>
          </cell>
          <cell r="E129" t="str">
            <v xml:space="preserve">Нет </v>
          </cell>
          <cell r="F129" t="str">
            <v>АНТРАЦИТ</v>
          </cell>
          <cell r="G129">
            <v>3714</v>
          </cell>
          <cell r="H129">
            <v>2079.84</v>
          </cell>
        </row>
        <row r="130">
          <cell r="A130" t="str">
            <v>EVL090</v>
          </cell>
          <cell r="B130" t="str">
            <v>EVL090.WHT</v>
          </cell>
          <cell r="C130" t="str">
            <v>Опора цельносварная крайняя 60x30 А600</v>
          </cell>
          <cell r="D130" t="str">
            <v xml:space="preserve">Нет </v>
          </cell>
          <cell r="E130" t="str">
            <v xml:space="preserve">Нет </v>
          </cell>
          <cell r="F130" t="str">
            <v>WHITE</v>
          </cell>
          <cell r="G130">
            <v>3714</v>
          </cell>
          <cell r="H130">
            <v>2079.84</v>
          </cell>
        </row>
        <row r="131">
          <cell r="A131" t="str">
            <v>EVL092</v>
          </cell>
          <cell r="B131" t="str">
            <v>EVL092.ANT</v>
          </cell>
          <cell r="C131" t="str">
            <v>Опора цельносварная крайняя 60x30 П600</v>
          </cell>
          <cell r="D131" t="str">
            <v xml:space="preserve">Нет </v>
          </cell>
          <cell r="E131" t="str">
            <v xml:space="preserve">Нет </v>
          </cell>
          <cell r="F131" t="str">
            <v>АНТРАЦИТ</v>
          </cell>
          <cell r="G131">
            <v>3641.8285714285716</v>
          </cell>
          <cell r="H131">
            <v>2039.4240000000002</v>
          </cell>
        </row>
        <row r="132">
          <cell r="A132" t="str">
            <v>EVL092</v>
          </cell>
          <cell r="B132" t="str">
            <v>EVL092.WHT</v>
          </cell>
          <cell r="C132" t="str">
            <v>Опора цельносварная крайняя 60x30 П600</v>
          </cell>
          <cell r="D132" t="str">
            <v xml:space="preserve">Нет </v>
          </cell>
          <cell r="E132" t="str">
            <v xml:space="preserve">Нет </v>
          </cell>
          <cell r="F132" t="str">
            <v>WHITE</v>
          </cell>
          <cell r="G132">
            <v>3641.8285714285716</v>
          </cell>
          <cell r="H132">
            <v>2039.4240000000002</v>
          </cell>
        </row>
        <row r="133">
          <cell r="A133" t="str">
            <v>EVL093</v>
          </cell>
          <cell r="B133" t="str">
            <v>EVL093.WHT</v>
          </cell>
          <cell r="C133" t="str">
            <v>Комплект траверс (40х20) для эргономичного стола</v>
          </cell>
          <cell r="D133" t="str">
            <v xml:space="preserve">Нет </v>
          </cell>
          <cell r="E133" t="str">
            <v xml:space="preserve">Нет </v>
          </cell>
          <cell r="F133" t="str">
            <v>WHITE</v>
          </cell>
          <cell r="G133">
            <v>4544.6857142857143</v>
          </cell>
          <cell r="H133">
            <v>2545.0240000000003</v>
          </cell>
        </row>
        <row r="134">
          <cell r="A134" t="str">
            <v>EVL094</v>
          </cell>
          <cell r="B134" t="str">
            <v>EVL094.ANT</v>
          </cell>
          <cell r="C134" t="str">
            <v>Комплект траверс (60х30) для эргономичного стола</v>
          </cell>
          <cell r="D134" t="str">
            <v xml:space="preserve">Нет </v>
          </cell>
          <cell r="E134" t="str">
            <v xml:space="preserve">Нет </v>
          </cell>
          <cell r="F134" t="str">
            <v>АНТРАЦИТ</v>
          </cell>
          <cell r="G134">
            <v>4544.6857142857143</v>
          </cell>
          <cell r="H134">
            <v>2545.0240000000003</v>
          </cell>
        </row>
        <row r="135">
          <cell r="A135" t="str">
            <v>EVL094</v>
          </cell>
          <cell r="B135" t="str">
            <v>EVL094.WHT</v>
          </cell>
          <cell r="C135" t="str">
            <v>Комплект траверс (60х30) для эргономичного стола</v>
          </cell>
          <cell r="D135" t="str">
            <v xml:space="preserve">Нет </v>
          </cell>
          <cell r="E135" t="str">
            <v xml:space="preserve">Нет </v>
          </cell>
          <cell r="F135" t="str">
            <v>WHITE</v>
          </cell>
          <cell r="G135">
            <v>4544.6857142857143</v>
          </cell>
          <cell r="H135">
            <v>2545.0240000000003</v>
          </cell>
        </row>
        <row r="136">
          <cell r="A136" t="str">
            <v>EVL095</v>
          </cell>
          <cell r="B136" t="str">
            <v>EVL095.ANT</v>
          </cell>
          <cell r="C136" t="str">
            <v>Опора приставки цельносварная 40x40 П600</v>
          </cell>
          <cell r="D136" t="str">
            <v xml:space="preserve">Нет </v>
          </cell>
          <cell r="E136" t="str">
            <v xml:space="preserve">Нет </v>
          </cell>
          <cell r="F136" t="str">
            <v>АНТРАЦИТ</v>
          </cell>
          <cell r="G136">
            <v>4142.3999999999996</v>
          </cell>
          <cell r="H136">
            <v>2319.7440000000001</v>
          </cell>
        </row>
        <row r="137">
          <cell r="A137" t="str">
            <v>EVL095</v>
          </cell>
          <cell r="B137" t="str">
            <v>EVL095.WHT</v>
          </cell>
          <cell r="C137" t="str">
            <v>Опора приставки цельносварная 40x40 П600</v>
          </cell>
          <cell r="D137" t="str">
            <v xml:space="preserve">Нет </v>
          </cell>
          <cell r="E137" t="str">
            <v xml:space="preserve">Нет </v>
          </cell>
          <cell r="F137" t="str">
            <v>WHITE</v>
          </cell>
          <cell r="G137">
            <v>4142.3999999999996</v>
          </cell>
          <cell r="H137">
            <v>2319.7440000000001</v>
          </cell>
        </row>
        <row r="138">
          <cell r="A138" t="str">
            <v>EVL096</v>
          </cell>
          <cell r="B138" t="str">
            <v>EVL096.ANT</v>
          </cell>
          <cell r="C138" t="str">
            <v>Опора приставки цельносварная 60x30 П600</v>
          </cell>
          <cell r="D138" t="str">
            <v xml:space="preserve">Нет </v>
          </cell>
          <cell r="E138" t="str">
            <v xml:space="preserve">Нет </v>
          </cell>
          <cell r="F138" t="str">
            <v>АНТРАЦИТ</v>
          </cell>
          <cell r="G138">
            <v>4229.8285714285712</v>
          </cell>
          <cell r="H138">
            <v>2368.7040000000002</v>
          </cell>
        </row>
        <row r="139">
          <cell r="A139" t="str">
            <v>EVL096</v>
          </cell>
          <cell r="B139" t="str">
            <v>EVL096.WHT</v>
          </cell>
          <cell r="C139" t="str">
            <v>Опора приставки цельносварная 60x30 П600</v>
          </cell>
          <cell r="D139" t="str">
            <v xml:space="preserve">Нет </v>
          </cell>
          <cell r="E139" t="str">
            <v xml:space="preserve">Нет </v>
          </cell>
          <cell r="F139" t="str">
            <v>WHITE</v>
          </cell>
          <cell r="G139">
            <v>4229.8285714285712</v>
          </cell>
          <cell r="H139">
            <v>2368.7040000000002</v>
          </cell>
        </row>
        <row r="140">
          <cell r="A140" t="str">
            <v>EVL097</v>
          </cell>
          <cell r="B140" t="str">
            <v>EVL097.ANT</v>
          </cell>
          <cell r="C140" t="str">
            <v>Комплект траверс (40х20) для приставки 1200</v>
          </cell>
          <cell r="D140" t="str">
            <v xml:space="preserve">Нет </v>
          </cell>
          <cell r="E140" t="str">
            <v xml:space="preserve">Нет </v>
          </cell>
          <cell r="F140" t="str">
            <v>АНТРАЦИТ</v>
          </cell>
          <cell r="G140">
            <v>4958.3999999999996</v>
          </cell>
          <cell r="H140">
            <v>2776.7040000000002</v>
          </cell>
        </row>
        <row r="141">
          <cell r="A141" t="str">
            <v>EVL097</v>
          </cell>
          <cell r="B141" t="str">
            <v>EVL097.WHT</v>
          </cell>
          <cell r="C141" t="str">
            <v>Комплект траверс (40х20) для приставки 1200</v>
          </cell>
          <cell r="D141" t="str">
            <v xml:space="preserve">Нет </v>
          </cell>
          <cell r="E141" t="str">
            <v xml:space="preserve">Нет </v>
          </cell>
          <cell r="F141" t="str">
            <v>WHITE</v>
          </cell>
          <cell r="G141">
            <v>4958.3999999999996</v>
          </cell>
          <cell r="H141">
            <v>2776.7040000000002</v>
          </cell>
        </row>
        <row r="142">
          <cell r="A142" t="str">
            <v>EVL098</v>
          </cell>
          <cell r="B142" t="str">
            <v>EVL098.ANT</v>
          </cell>
          <cell r="C142" t="str">
            <v>Комплект траверс (60х30) для приставки 1200</v>
          </cell>
          <cell r="D142" t="str">
            <v xml:space="preserve">Нет </v>
          </cell>
          <cell r="E142" t="str">
            <v xml:space="preserve">Нет </v>
          </cell>
          <cell r="F142" t="str">
            <v>АНТРАЦИТ</v>
          </cell>
          <cell r="G142">
            <v>4958.3999999999996</v>
          </cell>
          <cell r="H142">
            <v>2776.7040000000002</v>
          </cell>
        </row>
        <row r="143">
          <cell r="A143" t="str">
            <v>EVL098</v>
          </cell>
          <cell r="B143" t="str">
            <v>EVL098.WHT</v>
          </cell>
          <cell r="C143" t="str">
            <v>Комплект траверс (60х30) для приставки 1200</v>
          </cell>
          <cell r="D143" t="str">
            <v xml:space="preserve">Нет </v>
          </cell>
          <cell r="E143" t="str">
            <v xml:space="preserve">Нет </v>
          </cell>
          <cell r="F143" t="str">
            <v>WHITE</v>
          </cell>
          <cell r="G143">
            <v>4958.3999999999996</v>
          </cell>
          <cell r="H143">
            <v>2776.7040000000002</v>
          </cell>
        </row>
        <row r="144">
          <cell r="A144" t="str">
            <v>EVL099</v>
          </cell>
          <cell r="B144" t="str">
            <v>EVL099.ANT</v>
          </cell>
          <cell r="C144" t="str">
            <v>Комплект траверс (40х20) для приставки 800</v>
          </cell>
          <cell r="D144" t="str">
            <v xml:space="preserve">Нет </v>
          </cell>
          <cell r="E144" t="str">
            <v xml:space="preserve">Нет </v>
          </cell>
          <cell r="F144" t="str">
            <v>АНТРАЦИТ</v>
          </cell>
          <cell r="G144">
            <v>4761.6857142857134</v>
          </cell>
          <cell r="H144">
            <v>2666.5439999999999</v>
          </cell>
        </row>
        <row r="145">
          <cell r="A145" t="str">
            <v>EVL099</v>
          </cell>
          <cell r="B145" t="str">
            <v>EVL099.WHT</v>
          </cell>
          <cell r="C145" t="str">
            <v>Комплект траверс (40х20) для приставки 800</v>
          </cell>
          <cell r="D145" t="str">
            <v xml:space="preserve">Нет </v>
          </cell>
          <cell r="E145" t="str">
            <v xml:space="preserve">Нет </v>
          </cell>
          <cell r="F145" t="str">
            <v>WHITE</v>
          </cell>
          <cell r="G145">
            <v>4761.6857142857134</v>
          </cell>
          <cell r="H145">
            <v>2666.5439999999999</v>
          </cell>
        </row>
        <row r="146">
          <cell r="A146" t="str">
            <v>EVL100/П/40х40/</v>
          </cell>
          <cell r="B146" t="str">
            <v>EVL100/П/40х40/ANT/ANT.SLT</v>
          </cell>
          <cell r="C146" t="str">
            <v>Стол письменный 1000*700*750, глубиной 700 мм на П образном м/к 40х40 цвета ANT, цвет заглушки ANT, столешница Салтилло</v>
          </cell>
          <cell r="D146" t="str">
            <v xml:space="preserve">Нет </v>
          </cell>
          <cell r="E146" t="str">
            <v xml:space="preserve">Нет </v>
          </cell>
          <cell r="F146" t="str">
            <v>Салтилло</v>
          </cell>
          <cell r="G146">
            <v>16592.514285714286</v>
          </cell>
          <cell r="H146">
            <v>9291.8080000000009</v>
          </cell>
        </row>
        <row r="147">
          <cell r="A147" t="str">
            <v>EVL100/П/40х40/</v>
          </cell>
          <cell r="B147" t="str">
            <v>EVL100/П/40х40/ANT/ANT.U003</v>
          </cell>
          <cell r="C147" t="str">
            <v xml:space="preserve">Стол письменный 1000*700*750, глубиной 700 мм на П образном м/к 40х40 цвета ANT, цвет заглушки ANT, столешница Дуб Честерфилд </v>
          </cell>
          <cell r="D147" t="str">
            <v xml:space="preserve">Нет </v>
          </cell>
          <cell r="E147" t="str">
            <v xml:space="preserve">Нет </v>
          </cell>
          <cell r="F147" t="str">
            <v xml:space="preserve">Дуб Честерфилд </v>
          </cell>
          <cell r="G147">
            <v>16569.514285714286</v>
          </cell>
          <cell r="H147">
            <v>9278.9279999999999</v>
          </cell>
        </row>
        <row r="148">
          <cell r="A148" t="str">
            <v>EVL100/П/40х40/</v>
          </cell>
          <cell r="B148" t="str">
            <v>EVL100/П/40х40/WHT/H.H</v>
          </cell>
          <cell r="C148" t="str">
            <v>Стол письменный 1000*700*750, глубиной 700 мм на П образном м/к 40х40 цвета WHT, цвет заглушки H, столешница БЕЛЫЙ</v>
          </cell>
          <cell r="D148" t="str">
            <v xml:space="preserve">Нет </v>
          </cell>
          <cell r="E148" t="str">
            <v xml:space="preserve">Нет </v>
          </cell>
          <cell r="F148" t="str">
            <v>БЕЛЫЙ</v>
          </cell>
          <cell r="G148">
            <v>16569.514285714286</v>
          </cell>
          <cell r="H148">
            <v>9278.9279999999999</v>
          </cell>
        </row>
        <row r="149">
          <cell r="A149" t="str">
            <v>EVL100/П/60х30/</v>
          </cell>
          <cell r="B149" t="str">
            <v>EVL100/П/60х30/ANT/ANT.U003</v>
          </cell>
          <cell r="C149" t="str">
            <v xml:space="preserve">Стол письменный 1000*700*750, глубиной 700 мм на П образном м/к 60х30 цвета ANT, цвет заглушки ANT, столешница Дуб Честерфилд </v>
          </cell>
          <cell r="D149" t="str">
            <v xml:space="preserve">Нет </v>
          </cell>
          <cell r="E149" t="str">
            <v xml:space="preserve">Нет </v>
          </cell>
          <cell r="F149" t="str">
            <v xml:space="preserve">Дуб Честерфилд </v>
          </cell>
          <cell r="G149">
            <v>16608.457142857143</v>
          </cell>
          <cell r="H149">
            <v>9300.7360000000008</v>
          </cell>
        </row>
        <row r="150">
          <cell r="A150" t="str">
            <v>EVL100/П/60х30/</v>
          </cell>
          <cell r="B150" t="str">
            <v>EVL100/П/60х30/WHT/H.H</v>
          </cell>
          <cell r="C150" t="str">
            <v>Стол письменный 1000*700*750, глубиной 700 мм на П образном м/к 60х30 цвета WHT, цвет заглушки H, столешница БЕЛЫЙ</v>
          </cell>
          <cell r="D150" t="str">
            <v xml:space="preserve">Нет </v>
          </cell>
          <cell r="E150" t="str">
            <v xml:space="preserve">Нет </v>
          </cell>
          <cell r="F150" t="str">
            <v>БЕЛЫЙ</v>
          </cell>
          <cell r="G150">
            <v>16608.457142857143</v>
          </cell>
          <cell r="H150">
            <v>9300.7360000000008</v>
          </cell>
        </row>
        <row r="151">
          <cell r="A151" t="str">
            <v>EVL101/А/60х30/</v>
          </cell>
          <cell r="B151" t="str">
            <v>EVL101/А/60х30/ANT/ANT.SLT</v>
          </cell>
          <cell r="C151" t="str">
            <v>Стол письменный 1200*700*750 на А образном м/к 60х30 цвета ANT, цвет заглушки ANT, глубиной 700 мм</v>
          </cell>
          <cell r="D151" t="str">
            <v xml:space="preserve">Нет </v>
          </cell>
          <cell r="E151" t="str">
            <v xml:space="preserve">Нет </v>
          </cell>
          <cell r="F151" t="str">
            <v>Салтилло</v>
          </cell>
          <cell r="G151">
            <v>17366.114285714288</v>
          </cell>
          <cell r="H151">
            <v>9725.0240000000013</v>
          </cell>
        </row>
        <row r="152">
          <cell r="A152" t="str">
            <v>EVL101/А/60х30/</v>
          </cell>
          <cell r="B152" t="str">
            <v>EVL101/А/60х30/ANT/ANT.U003</v>
          </cell>
          <cell r="C152" t="str">
            <v>Стол письменный, 1200*700*750 на А образном м/к 60х30 цвета ANT, цвет заглушки ANT, столешница Дуб Честерфилд , глубиной 700 мм</v>
          </cell>
          <cell r="D152" t="str">
            <v xml:space="preserve">Нет </v>
          </cell>
          <cell r="E152" t="str">
            <v xml:space="preserve">Нет </v>
          </cell>
          <cell r="F152" t="str">
            <v xml:space="preserve">Дуб Честерфилд </v>
          </cell>
          <cell r="G152">
            <v>17366.114285714288</v>
          </cell>
          <cell r="H152">
            <v>9725.0240000000013</v>
          </cell>
        </row>
        <row r="153">
          <cell r="A153" t="str">
            <v>EVL101/О/60х30/</v>
          </cell>
          <cell r="B153" t="str">
            <v>EVL101/О/60х30/ANT/ANT.H</v>
          </cell>
          <cell r="C153" t="str">
            <v>Стол письменный 1200*700*750 на О образном м/к 60х30 цвета ANT, цвет заглушки ANT, столешница БЕЛЫЙ, глубиной 700 мм</v>
          </cell>
          <cell r="D153" t="str">
            <v xml:space="preserve">Нет </v>
          </cell>
          <cell r="E153" t="str">
            <v xml:space="preserve">Нет </v>
          </cell>
          <cell r="F153" t="str">
            <v>БЕЛЫЙ</v>
          </cell>
          <cell r="G153">
            <v>18705.657142857141</v>
          </cell>
          <cell r="H153">
            <v>10475.168</v>
          </cell>
        </row>
        <row r="154">
          <cell r="A154" t="str">
            <v>EVL101/О/60х30/</v>
          </cell>
          <cell r="B154" t="str">
            <v>EVL101/О/60х30/ANT/ANT.SLT</v>
          </cell>
          <cell r="C154" t="str">
            <v>Стол письменный 1200*700*750 на О образном м/к 60*30 цвета ANT, цвет заглушки АNT,глубиной 700 мм</v>
          </cell>
          <cell r="D154" t="str">
            <v xml:space="preserve">Нет </v>
          </cell>
          <cell r="E154" t="str">
            <v xml:space="preserve">Нет </v>
          </cell>
          <cell r="F154" t="str">
            <v>Салтилло</v>
          </cell>
          <cell r="G154">
            <v>18705.657142857141</v>
          </cell>
          <cell r="H154">
            <v>10475.168</v>
          </cell>
        </row>
        <row r="155">
          <cell r="A155" t="str">
            <v>EVL101/О/60х30/</v>
          </cell>
          <cell r="B155" t="str">
            <v>EVL101/О/60х30/ANT/ANT.U003</v>
          </cell>
          <cell r="C155" t="str">
            <v>Стол письменный, 1200*700*750 на О образном м/к 60х30 цвета ANT, цвет заглушки ANT, столешница Дуб Честерфилд , глубиной 700 мм</v>
          </cell>
          <cell r="D155" t="str">
            <v xml:space="preserve">Нет </v>
          </cell>
          <cell r="E155" t="str">
            <v xml:space="preserve">Нет </v>
          </cell>
          <cell r="F155" t="str">
            <v xml:space="preserve">Дуб Честерфилд </v>
          </cell>
          <cell r="G155">
            <v>18705.657142857141</v>
          </cell>
          <cell r="H155">
            <v>10475.168</v>
          </cell>
        </row>
        <row r="156">
          <cell r="A156" t="str">
            <v>EVL101/О/60х30/</v>
          </cell>
          <cell r="B156" t="str">
            <v>EVL101/О/60х30/ANT/ANT.U2108</v>
          </cell>
          <cell r="C156" t="str">
            <v>Стол письменный 1200*700*750 на О образном м/к 60х30 цвета ANT, цвет заглушки ANT, столешница Венге Цаво, глубиной 700 мм</v>
          </cell>
          <cell r="D156" t="str">
            <v xml:space="preserve">Нет </v>
          </cell>
          <cell r="E156" t="str">
            <v xml:space="preserve">Нет </v>
          </cell>
          <cell r="F156" t="str">
            <v>Венге Цаво</v>
          </cell>
          <cell r="G156">
            <v>18705.657142857141</v>
          </cell>
          <cell r="H156">
            <v>10475.168</v>
          </cell>
        </row>
        <row r="157">
          <cell r="A157" t="str">
            <v>EVL101/П/40х40/</v>
          </cell>
          <cell r="B157" t="str">
            <v>EVL101/П/40х40/ANT/ANT.SLT</v>
          </cell>
          <cell r="C157" t="str">
            <v>Стол письменный 1200*700*750 на П образном м/к 40*40 цвета ANT, цвет заглушки АNT,глубиной 700 мм</v>
          </cell>
          <cell r="D157" t="str">
            <v xml:space="preserve">Нет </v>
          </cell>
          <cell r="E157" t="str">
            <v xml:space="preserve">Нет </v>
          </cell>
          <cell r="F157" t="str">
            <v>Салтилло</v>
          </cell>
          <cell r="G157">
            <v>17395.257142857143</v>
          </cell>
          <cell r="H157">
            <v>9741.344000000001</v>
          </cell>
        </row>
        <row r="158">
          <cell r="A158" t="str">
            <v>EVL101/П/40х40/</v>
          </cell>
          <cell r="B158" t="str">
            <v>EVL101/П/40х40/WHT/H.D</v>
          </cell>
          <cell r="C158" t="str">
            <v>Стол письменный 1200*700*750 на П образном м/к 40х40 цвета WHT, цвет заглушки H, столешница ROVERE, глубиной 700 мм</v>
          </cell>
          <cell r="D158" t="str">
            <v xml:space="preserve">Нет </v>
          </cell>
          <cell r="E158" t="str">
            <v xml:space="preserve">Нет </v>
          </cell>
          <cell r="F158" t="str">
            <v>ROVERE</v>
          </cell>
          <cell r="G158">
            <v>17395.257142857143</v>
          </cell>
          <cell r="H158">
            <v>9741.344000000001</v>
          </cell>
        </row>
        <row r="159">
          <cell r="A159" t="str">
            <v>EVL101/П/40х40/</v>
          </cell>
          <cell r="B159" t="str">
            <v>EVL101/П/40х40/WHT/H.H</v>
          </cell>
          <cell r="C159" t="str">
            <v>Стол письменный 1200*700*750 на П образном м/к 40х40 цвета WHT, цвет заглушки H, глубиной 700 мм</v>
          </cell>
          <cell r="D159" t="str">
            <v xml:space="preserve">Нет </v>
          </cell>
          <cell r="E159" t="str">
            <v xml:space="preserve">Нет </v>
          </cell>
          <cell r="F159" t="str">
            <v>БЕЛЫЙ</v>
          </cell>
          <cell r="G159">
            <v>17395.257142857143</v>
          </cell>
          <cell r="H159">
            <v>9741.344000000001</v>
          </cell>
        </row>
        <row r="160">
          <cell r="A160" t="str">
            <v>EVL101/П/40х40/</v>
          </cell>
          <cell r="B160" t="str">
            <v>EVL101/П/40х40/WHT/H.U003</v>
          </cell>
          <cell r="C160" t="str">
            <v>Стол письменный 1200*700*750 на П образном м/к 40х40 цвета WHT, цвет заглушки H, столешница Дуб Честерфилд , глубиной 700 мм</v>
          </cell>
          <cell r="D160" t="str">
            <v xml:space="preserve">Нет </v>
          </cell>
          <cell r="E160" t="str">
            <v xml:space="preserve">Нет </v>
          </cell>
          <cell r="F160" t="str">
            <v xml:space="preserve">Дуб Честерфилд </v>
          </cell>
          <cell r="G160">
            <v>17395.257142857143</v>
          </cell>
          <cell r="H160">
            <v>9741.344000000001</v>
          </cell>
        </row>
        <row r="161">
          <cell r="A161" t="str">
            <v>EVL101/П/60х30/</v>
          </cell>
          <cell r="B161" t="str">
            <v>EVL101/П/60х30/ANT/ANT.H</v>
          </cell>
          <cell r="C161" t="str">
            <v>Стол письменный 1200*700*750 на П образном м/к 60х30 цвета ANT, цвет заглушки ANT, столешница БЕЛЫЙ, глубиной 700 мм</v>
          </cell>
          <cell r="D161" t="str">
            <v xml:space="preserve">Нет </v>
          </cell>
          <cell r="E161" t="str">
            <v xml:space="preserve">Нет </v>
          </cell>
          <cell r="F161" t="str">
            <v>БЕЛЫЙ</v>
          </cell>
          <cell r="G161">
            <v>17473.085714285713</v>
          </cell>
          <cell r="H161">
            <v>9784.9279999999999</v>
          </cell>
        </row>
        <row r="162">
          <cell r="A162" t="str">
            <v>EVL101/П/60х30/</v>
          </cell>
          <cell r="B162" t="str">
            <v>EVL101/П/60х30/ANT/ANT.SLT</v>
          </cell>
          <cell r="C162" t="str">
            <v xml:space="preserve">Стол письменный 1200*700*750 на П образном м/к 60*30 цвета ANT, цвет заглушки АNT,глубиной 700 мм </v>
          </cell>
          <cell r="D162" t="str">
            <v xml:space="preserve">Нет </v>
          </cell>
          <cell r="E162" t="str">
            <v xml:space="preserve">Нет </v>
          </cell>
          <cell r="F162" t="str">
            <v>Салтилло</v>
          </cell>
          <cell r="G162">
            <v>17473.085714285713</v>
          </cell>
          <cell r="H162">
            <v>9784.9279999999999</v>
          </cell>
        </row>
        <row r="163">
          <cell r="A163" t="str">
            <v>EVL101/П/60х30/</v>
          </cell>
          <cell r="B163" t="str">
            <v>EVL101/П/60х30/ANT/ANT.U003</v>
          </cell>
          <cell r="C163" t="str">
            <v>Стол письменный, 1200*700*750 на П образном м/к 60х30 цвета ANT, цвет заглушки ANT, столешница Дуб Честерфилд , глубиной 700 мм</v>
          </cell>
          <cell r="D163" t="str">
            <v xml:space="preserve">Нет </v>
          </cell>
          <cell r="E163" t="str">
            <v xml:space="preserve">Нет </v>
          </cell>
          <cell r="F163" t="str">
            <v xml:space="preserve">Дуб Честерфилд </v>
          </cell>
          <cell r="G163">
            <v>17473.085714285713</v>
          </cell>
          <cell r="H163">
            <v>9784.9279999999999</v>
          </cell>
        </row>
        <row r="164">
          <cell r="A164" t="str">
            <v>EVL101/П/60х30/</v>
          </cell>
          <cell r="B164" t="str">
            <v>EVL101/П/60х30/WHT/H.H</v>
          </cell>
          <cell r="C164" t="str">
            <v>Стол письменный 1200*700*750 на П образном м/к 60х30 цвета WHT, цвет заглушки H, столешница БЕЛЫЙ, глубиной 700 мм</v>
          </cell>
          <cell r="D164" t="str">
            <v xml:space="preserve">Нет </v>
          </cell>
          <cell r="E164" t="str">
            <v xml:space="preserve">Нет </v>
          </cell>
          <cell r="F164" t="str">
            <v>БЕЛЫЙ</v>
          </cell>
          <cell r="G164">
            <v>17473.085714285713</v>
          </cell>
          <cell r="H164">
            <v>9784.9279999999999</v>
          </cell>
        </row>
        <row r="165">
          <cell r="A165" t="str">
            <v>EVL101/П/60х30/</v>
          </cell>
          <cell r="B165" t="str">
            <v>EVL101/П/60х30/WHT/H.U003</v>
          </cell>
          <cell r="C165" t="str">
            <v>Стол письменный 1200*700*750 на П образном м/к 60х30 цвета WHT, цвет заглушки H, столешница Дуб Честерфилд , глубиной 700 мм</v>
          </cell>
          <cell r="D165" t="str">
            <v xml:space="preserve">Нет </v>
          </cell>
          <cell r="E165" t="str">
            <v xml:space="preserve">Нет </v>
          </cell>
          <cell r="F165" t="str">
            <v xml:space="preserve">Дуб Честерфилд </v>
          </cell>
          <cell r="G165">
            <v>17473.085714285713</v>
          </cell>
          <cell r="H165">
            <v>9784.9279999999999</v>
          </cell>
        </row>
        <row r="166">
          <cell r="A166" t="str">
            <v>EVL102/А/60х30/</v>
          </cell>
          <cell r="B166" t="str">
            <v>EVL102/А/60х30/ANT/ANT.SLT</v>
          </cell>
          <cell r="C166" t="str">
            <v>Стол письменный, 1400*700*750 на А образном м/к 60х30 цвета ANT, цвет заглушки ANT, глубиной 700 мм</v>
          </cell>
          <cell r="D166" t="str">
            <v xml:space="preserve">Нет </v>
          </cell>
          <cell r="E166" t="str">
            <v xml:space="preserve">Нет </v>
          </cell>
          <cell r="F166" t="str">
            <v>Салтилло</v>
          </cell>
          <cell r="G166">
            <v>18029.085714285713</v>
          </cell>
          <cell r="H166">
            <v>10096.288</v>
          </cell>
        </row>
        <row r="167">
          <cell r="A167" t="str">
            <v>EVL102/А/60х30/</v>
          </cell>
          <cell r="B167" t="str">
            <v>EVL102/А/60х30/ANT/ANT.U003</v>
          </cell>
          <cell r="C167" t="str">
            <v>Стол письменный, 1400*700*750 на А образном м/к 60х30 цвета ANT, цвет заглушки ANT, столешница Дуб Честерфилд , глубиной 700 мм</v>
          </cell>
          <cell r="D167" t="str">
            <v xml:space="preserve">Нет </v>
          </cell>
          <cell r="E167" t="str">
            <v xml:space="preserve">Нет </v>
          </cell>
          <cell r="F167" t="str">
            <v xml:space="preserve">Дуб Честерфилд </v>
          </cell>
          <cell r="G167">
            <v>18029.085714285713</v>
          </cell>
          <cell r="H167">
            <v>10096.288</v>
          </cell>
        </row>
        <row r="168">
          <cell r="A168" t="str">
            <v>EVL102/О/40х40/</v>
          </cell>
          <cell r="B168" t="str">
            <v>EVL102/О/40х40/ANT/ANT.SLT</v>
          </cell>
          <cell r="C168" t="str">
            <v>Стол письменный, 1400*700*750 на О образном м/к 40х40 цвета ANT, цвет заглушки ANT, глубиной 700 мм</v>
          </cell>
          <cell r="D168" t="str">
            <v xml:space="preserve">Нет </v>
          </cell>
          <cell r="E168" t="str">
            <v xml:space="preserve">Нет </v>
          </cell>
          <cell r="F168" t="str">
            <v>Салтилло</v>
          </cell>
          <cell r="G168">
            <v>18890</v>
          </cell>
          <cell r="H168">
            <v>10578.400000000001</v>
          </cell>
        </row>
        <row r="169">
          <cell r="A169" t="str">
            <v>EVL102/О/60х30/</v>
          </cell>
          <cell r="B169" t="str">
            <v>EVL102/О/60х30/ANT/ANT.H</v>
          </cell>
          <cell r="C169" t="str">
            <v>Стол письменный, 1400*700*750 на О образном м/к 60х30 цвета ANT, цвет заглушки ANT, столешница БЕЛЫЙ, глубиной 700 мм</v>
          </cell>
          <cell r="D169" t="str">
            <v xml:space="preserve">Нет </v>
          </cell>
          <cell r="E169" t="str">
            <v xml:space="preserve">Нет </v>
          </cell>
          <cell r="F169" t="str">
            <v>БЕЛЫЙ</v>
          </cell>
          <cell r="G169">
            <v>19372.228571428572</v>
          </cell>
          <cell r="H169">
            <v>10848.448</v>
          </cell>
        </row>
        <row r="170">
          <cell r="A170" t="str">
            <v>EVL102/О/60х30/</v>
          </cell>
          <cell r="B170" t="str">
            <v>EVL102/О/60х30/ANT/ANT.SLT</v>
          </cell>
          <cell r="C170" t="str">
            <v>Стол письменный, 1400*700*750 на О образном м/к 60х30 цвета ANT, цвет заглушки ANT, глубиной 700 мм</v>
          </cell>
          <cell r="D170" t="str">
            <v xml:space="preserve">Нет </v>
          </cell>
          <cell r="E170" t="str">
            <v xml:space="preserve">Нет </v>
          </cell>
          <cell r="F170" t="str">
            <v>Салтилло</v>
          </cell>
          <cell r="G170">
            <v>19372.228571428572</v>
          </cell>
          <cell r="H170">
            <v>10848.448</v>
          </cell>
        </row>
        <row r="171">
          <cell r="A171" t="str">
            <v>EVL102/О/60х30/</v>
          </cell>
          <cell r="B171" t="str">
            <v>EVL102/О/60х30/ANT/ANT.U003</v>
          </cell>
          <cell r="C171" t="str">
            <v>Стол письменный, 1400*700*750 на О образном м/к 60х30 цвета ANT, цвет заглушки ANT, столешница Дуб Честерфилд , глубиной 700 мм</v>
          </cell>
          <cell r="D171" t="str">
            <v xml:space="preserve">Нет </v>
          </cell>
          <cell r="E171" t="str">
            <v xml:space="preserve">Нет </v>
          </cell>
          <cell r="F171" t="str">
            <v xml:space="preserve">Дуб Честерфилд </v>
          </cell>
          <cell r="G171">
            <v>19372.228571428572</v>
          </cell>
          <cell r="H171">
            <v>10848.448</v>
          </cell>
        </row>
        <row r="172">
          <cell r="A172" t="str">
            <v>EVL102/О/60х30/</v>
          </cell>
          <cell r="B172" t="str">
            <v>EVL102/О/60х30/ANT/ANT.U2108</v>
          </cell>
          <cell r="C172" t="str">
            <v>Стол письменный, 1400*700*750 на О образном м/к 60х30 цвета ANT, цвет заглушки ANT, столешница Венге Цаво, глубиной 700 мм</v>
          </cell>
          <cell r="D172" t="str">
            <v xml:space="preserve">Нет </v>
          </cell>
          <cell r="E172" t="str">
            <v xml:space="preserve">Нет </v>
          </cell>
          <cell r="F172" t="str">
            <v>Венге Цаво</v>
          </cell>
          <cell r="G172">
            <v>19372.228571428572</v>
          </cell>
          <cell r="H172">
            <v>10848.448</v>
          </cell>
        </row>
        <row r="173">
          <cell r="A173" t="str">
            <v>EVL102/П/40х40/</v>
          </cell>
          <cell r="B173" t="str">
            <v>EVL102/П/40х40/ANT/ANT.SLT</v>
          </cell>
          <cell r="C173" t="str">
            <v>Стол письменный, 1400*700*750 на П образном м/к 40х40 цвета ANT, цвет заглушки ANT, глубиной 700 мм</v>
          </cell>
          <cell r="D173" t="str">
            <v xml:space="preserve">Нет </v>
          </cell>
          <cell r="E173" t="str">
            <v xml:space="preserve">Нет </v>
          </cell>
          <cell r="F173" t="str">
            <v>Салтилло</v>
          </cell>
          <cell r="G173">
            <v>18081.542857142857</v>
          </cell>
          <cell r="H173">
            <v>10125.664000000001</v>
          </cell>
        </row>
        <row r="174">
          <cell r="A174" t="str">
            <v>EVL102/П/40х40/</v>
          </cell>
          <cell r="B174" t="str">
            <v>EVL102/П/40х40/BL/H.H</v>
          </cell>
          <cell r="C174" t="str">
            <v>Стол письменный, 1400*700*750 на П образном м/к 40х40 цвета BL, цвет заглушки H, глубиной 700 мм</v>
          </cell>
          <cell r="D174" t="str">
            <v xml:space="preserve">Нет </v>
          </cell>
          <cell r="E174" t="str">
            <v xml:space="preserve">Нет </v>
          </cell>
          <cell r="F174" t="str">
            <v>БЕЛЫЙ</v>
          </cell>
          <cell r="G174">
            <v>18081.542857142857</v>
          </cell>
          <cell r="H174">
            <v>10125.664000000001</v>
          </cell>
        </row>
        <row r="175">
          <cell r="A175" t="str">
            <v>EVL102/П/40х40/</v>
          </cell>
          <cell r="B175" t="str">
            <v>EVL102/П/40х40/GR/ANT.SLT</v>
          </cell>
          <cell r="C175" t="str">
            <v>Стол письменный, 1400*700*750 на П образном м/к 40х40 цвета GR, цвет заглушки ANT, столешница Салтилло, глубиной 700 мм</v>
          </cell>
          <cell r="D175" t="str">
            <v xml:space="preserve">Нет </v>
          </cell>
          <cell r="E175" t="str">
            <v xml:space="preserve">Нет </v>
          </cell>
          <cell r="F175" t="str">
            <v>Салтилло</v>
          </cell>
          <cell r="G175">
            <v>18081.542857142857</v>
          </cell>
          <cell r="H175">
            <v>10125.664000000001</v>
          </cell>
        </row>
        <row r="176">
          <cell r="A176" t="str">
            <v>EVL102/П/40х40/</v>
          </cell>
          <cell r="B176" t="str">
            <v>EVL102/П/40х40/WHT/H.D</v>
          </cell>
          <cell r="C176" t="str">
            <v>Стол письменный, 1400*700*750 на П образном м/к 40х40 цвета WHT, цвет заглушки H, столешница ROVERE, глубиной 700 мм</v>
          </cell>
          <cell r="D176" t="str">
            <v xml:space="preserve">Нет </v>
          </cell>
          <cell r="E176" t="str">
            <v xml:space="preserve">Нет </v>
          </cell>
          <cell r="F176" t="str">
            <v>ROVERE</v>
          </cell>
          <cell r="G176">
            <v>18081.542857142857</v>
          </cell>
          <cell r="H176">
            <v>10125.664000000001</v>
          </cell>
        </row>
        <row r="177">
          <cell r="A177" t="str">
            <v>EVL102/П/40х40/</v>
          </cell>
          <cell r="B177" t="str">
            <v>EVL102/П/40х40/WHT/H.H</v>
          </cell>
          <cell r="C177" t="str">
            <v>Стол письменный, 1400*700*750 на П образном м/к 40х40 цвета WHT, цвет заглушки H</v>
          </cell>
          <cell r="D177" t="str">
            <v xml:space="preserve">Нет </v>
          </cell>
          <cell r="E177" t="str">
            <v xml:space="preserve">Нет </v>
          </cell>
          <cell r="F177" t="str">
            <v>БЕЛЫЙ</v>
          </cell>
          <cell r="G177">
            <v>18081.542857142857</v>
          </cell>
          <cell r="H177">
            <v>10125.664000000001</v>
          </cell>
        </row>
        <row r="178">
          <cell r="A178" t="str">
            <v>EVL102/П/40х40/</v>
          </cell>
          <cell r="B178" t="str">
            <v>EVL102/П/40х40/WHT/H.U003</v>
          </cell>
          <cell r="C178" t="str">
            <v>Стол письменный, 1400*700*750 на П образном м/к 40х40 цвета WHT, цвет заглушки H, столешница Дуб Честерфилд , глубиной 700 мм</v>
          </cell>
          <cell r="D178" t="str">
            <v xml:space="preserve">Нет </v>
          </cell>
          <cell r="E178" t="str">
            <v xml:space="preserve">Нет </v>
          </cell>
          <cell r="F178" t="str">
            <v xml:space="preserve">Дуб Честерфилд </v>
          </cell>
          <cell r="G178">
            <v>18081.542857142857</v>
          </cell>
          <cell r="H178">
            <v>10125.664000000001</v>
          </cell>
        </row>
        <row r="179">
          <cell r="A179" t="str">
            <v>EVL102/П/60х30/</v>
          </cell>
          <cell r="B179" t="str">
            <v>EVL102/П/60х30/ANT/ANT.H</v>
          </cell>
          <cell r="C179" t="str">
            <v>Стол письменный, 1400*700*750 на П образном м/к 60х30 цвета ANT, цвет заглушки ANT, столешница БЕЛЫЙ, глубиной 700 мм</v>
          </cell>
          <cell r="D179" t="str">
            <v xml:space="preserve">Нет </v>
          </cell>
          <cell r="E179" t="str">
            <v xml:space="preserve">Нет </v>
          </cell>
          <cell r="F179" t="str">
            <v>БЕЛЫЙ</v>
          </cell>
          <cell r="G179">
            <v>18247.114285714284</v>
          </cell>
          <cell r="H179">
            <v>10218.384</v>
          </cell>
        </row>
        <row r="180">
          <cell r="A180" t="str">
            <v>EVL102/П/60х30/</v>
          </cell>
          <cell r="B180" t="str">
            <v>EVL102/П/60х30/ANT/ANT.L</v>
          </cell>
          <cell r="C180" t="str">
            <v>Стол письменный, 1400*700*750 на П образном м/к 60х30 цвета ANT, цвет заглушки ANT, столешница ДУБ 131, глубиной 700 мм</v>
          </cell>
          <cell r="D180" t="str">
            <v xml:space="preserve">Нет </v>
          </cell>
          <cell r="E180" t="str">
            <v xml:space="preserve">Нет </v>
          </cell>
          <cell r="F180" t="str">
            <v>ДУБ 131</v>
          </cell>
          <cell r="G180">
            <v>18247.114285714284</v>
          </cell>
          <cell r="H180">
            <v>10218.384</v>
          </cell>
        </row>
        <row r="181">
          <cell r="A181" t="str">
            <v>EVL102/П/60х30/</v>
          </cell>
          <cell r="B181" t="str">
            <v>EVL102/П/60х30/ANT/ANT.SLT</v>
          </cell>
          <cell r="C181" t="str">
            <v>Стол письменный, 1400*700*750 на П образном м/к 60х30 цвета ANT, цвет заглушки ANT, глубиной 700 мм</v>
          </cell>
          <cell r="D181" t="str">
            <v xml:space="preserve">Нет </v>
          </cell>
          <cell r="E181" t="str">
            <v xml:space="preserve">Нет </v>
          </cell>
          <cell r="F181" t="str">
            <v>Салтилло</v>
          </cell>
          <cell r="G181">
            <v>18247.114285714284</v>
          </cell>
          <cell r="H181">
            <v>10218.384</v>
          </cell>
        </row>
        <row r="182">
          <cell r="A182" t="str">
            <v>EVL102/П/60х30/</v>
          </cell>
          <cell r="B182" t="str">
            <v>EVL102/П/60х30/ANT/ANT.U003</v>
          </cell>
          <cell r="C182" t="str">
            <v>Стол письменный, 1400*700*750 на П образном м/к 60х30 цвета ANT, цвет заглушки ANT, столешница Дуб Честерфилд , глубиной 700 мм</v>
          </cell>
          <cell r="D182" t="str">
            <v xml:space="preserve">Нет </v>
          </cell>
          <cell r="E182" t="str">
            <v xml:space="preserve">Нет </v>
          </cell>
          <cell r="F182" t="str">
            <v xml:space="preserve">Дуб Честерфилд </v>
          </cell>
          <cell r="G182">
            <v>18247.114285714284</v>
          </cell>
          <cell r="H182">
            <v>10218.384</v>
          </cell>
        </row>
        <row r="183">
          <cell r="A183" t="str">
            <v>EVL102/П/60х30/</v>
          </cell>
          <cell r="B183" t="str">
            <v>EVL102/П/60х30/GR/H.H</v>
          </cell>
          <cell r="C183" t="str">
            <v>Стол письменный, 1400*700*750 на П образном м/к 60х30 цвета GR, цвет заглушки H, столешница БЕЛЫЙ, глубиной 700 мм</v>
          </cell>
          <cell r="D183" t="str">
            <v xml:space="preserve">Нет </v>
          </cell>
          <cell r="E183" t="str">
            <v xml:space="preserve">Нет </v>
          </cell>
          <cell r="F183" t="str">
            <v>БЕЛЫЙ</v>
          </cell>
          <cell r="G183">
            <v>18247.114285714284</v>
          </cell>
          <cell r="H183">
            <v>10218.384</v>
          </cell>
        </row>
        <row r="184">
          <cell r="A184" t="str">
            <v>EVL102/П/60х30/</v>
          </cell>
          <cell r="B184" t="str">
            <v>EVL102/П/60х30/GR/H.L</v>
          </cell>
          <cell r="C184" t="str">
            <v>Стол письменный, 1400*700*750 на П образном м/к 60х30 цвета GR, цвет заглушки H, столешница ДУБ 131, глубиной 700 мм</v>
          </cell>
          <cell r="D184" t="str">
            <v xml:space="preserve">Нет </v>
          </cell>
          <cell r="E184" t="str">
            <v xml:space="preserve">Нет </v>
          </cell>
          <cell r="F184" t="str">
            <v>ДУБ 131</v>
          </cell>
          <cell r="G184">
            <v>18247.114285714284</v>
          </cell>
          <cell r="H184">
            <v>10218.384</v>
          </cell>
        </row>
        <row r="185">
          <cell r="A185" t="str">
            <v>EVL102/П/60х30/</v>
          </cell>
          <cell r="B185" t="str">
            <v>EVL102/П/60х30/WHT/H.H</v>
          </cell>
          <cell r="C185" t="str">
            <v>Стол письменный, 1400*700*750 на П образном м/к 60х30 цвета WHT, цвет заглушки H, столешница БЕЛЫЙ, глубиной 700 мм</v>
          </cell>
          <cell r="D185" t="str">
            <v xml:space="preserve">Нет </v>
          </cell>
          <cell r="E185" t="str">
            <v xml:space="preserve">Нет </v>
          </cell>
          <cell r="F185" t="str">
            <v>БЕЛЫЙ</v>
          </cell>
          <cell r="G185">
            <v>18247.114285714284</v>
          </cell>
          <cell r="H185">
            <v>10218.384</v>
          </cell>
        </row>
        <row r="186">
          <cell r="A186" t="str">
            <v>EVL102/П/60х30/</v>
          </cell>
          <cell r="B186" t="str">
            <v>EVL102/П/60х30/WHT/H.L</v>
          </cell>
          <cell r="C186" t="str">
            <v>Стол письменный, 1400*700*750 на П образном м/к 60х30 цвета WHT, цвет заглушки H, столешница ДУБ 131, глубиной 700 мм</v>
          </cell>
          <cell r="D186" t="str">
            <v xml:space="preserve">Нет </v>
          </cell>
          <cell r="E186" t="str">
            <v xml:space="preserve">Нет </v>
          </cell>
          <cell r="F186" t="str">
            <v>ДУБ 131</v>
          </cell>
          <cell r="G186">
            <v>18247.114285714284</v>
          </cell>
          <cell r="H186">
            <v>10218.384</v>
          </cell>
        </row>
        <row r="187">
          <cell r="A187" t="str">
            <v>EVL102/П/60х30/</v>
          </cell>
          <cell r="B187" t="str">
            <v>EVL102/П/60х30/WHT/H.U003</v>
          </cell>
          <cell r="C187" t="str">
            <v>Стол письменный, 1400*700*750 на П образном м/к 60х30 цвета WHT, цвет заглушки H, столешница Дуб Честерфилд , глубиной 700 мм</v>
          </cell>
          <cell r="D187" t="str">
            <v xml:space="preserve">Нет </v>
          </cell>
          <cell r="E187" t="str">
            <v xml:space="preserve">Нет </v>
          </cell>
          <cell r="F187" t="str">
            <v xml:space="preserve">Дуб Честерфилд </v>
          </cell>
          <cell r="G187">
            <v>18247.114285714284</v>
          </cell>
          <cell r="H187">
            <v>10218.384</v>
          </cell>
        </row>
        <row r="188">
          <cell r="A188" t="str">
            <v>EVL103/А/40х40/</v>
          </cell>
          <cell r="B188" t="str">
            <v>EVL103/А/40х40/ANT/ANT.U003</v>
          </cell>
          <cell r="C188" t="str">
            <v xml:space="preserve">Стол письменный 1600*700*750 на А образном м/к 40х40 цвета ANT, цвет заглушки ANT, столешница Дуб Честерфилд </v>
          </cell>
          <cell r="D188" t="str">
            <v xml:space="preserve">Нет </v>
          </cell>
          <cell r="E188" t="str">
            <v xml:space="preserve">Нет </v>
          </cell>
          <cell r="F188" t="str">
            <v xml:space="preserve">Дуб Честерфилд </v>
          </cell>
          <cell r="G188">
            <v>18452.742857142857</v>
          </cell>
          <cell r="H188">
            <v>10333.536</v>
          </cell>
        </row>
        <row r="189">
          <cell r="A189" t="str">
            <v>EVL103/А/60х30/</v>
          </cell>
          <cell r="B189" t="str">
            <v>EVL103/А/60х30/ANT/ANT.U003</v>
          </cell>
          <cell r="C189" t="str">
            <v>Стол письменный, 1600*700*750 на А образном м/к 60х30 цвета ANT, цвет заглушки ANT, столешница Дуб Честерфилд , глубиной 700 мм</v>
          </cell>
          <cell r="D189" t="str">
            <v xml:space="preserve">Нет </v>
          </cell>
          <cell r="E189" t="str">
            <v xml:space="preserve">Нет </v>
          </cell>
          <cell r="F189" t="str">
            <v xml:space="preserve">Дуб Честерфилд </v>
          </cell>
          <cell r="G189">
            <v>18808.28571428571</v>
          </cell>
          <cell r="H189">
            <v>10532.64</v>
          </cell>
        </row>
        <row r="190">
          <cell r="A190" t="str">
            <v>EVL103/А/60х30/</v>
          </cell>
          <cell r="B190" t="str">
            <v>EVL103/А/60х30/WHT/H.H</v>
          </cell>
          <cell r="C190" t="str">
            <v>Стол письменный 1600*700*750 на А образном м/к 60х30 цвета WHT, цвет заглушки H, столешница БЕЛЫЙ</v>
          </cell>
          <cell r="D190" t="str">
            <v xml:space="preserve">Нет </v>
          </cell>
          <cell r="E190" t="str">
            <v xml:space="preserve">Нет </v>
          </cell>
          <cell r="F190" t="str">
            <v>БЕЛЫЙ</v>
          </cell>
          <cell r="G190">
            <v>18808.28571428571</v>
          </cell>
          <cell r="H190">
            <v>10532.64</v>
          </cell>
        </row>
        <row r="191">
          <cell r="A191" t="str">
            <v>EVL103/А/60х30/</v>
          </cell>
          <cell r="B191" t="str">
            <v>EVL103/А/60х30/WHT/H.U003</v>
          </cell>
          <cell r="C191" t="str">
            <v xml:space="preserve">Стол письменный 1600*700*750 на А образном м/к 60х30 цвета WHT, цвет заглушки H, столешница Дуб Честерфилд </v>
          </cell>
          <cell r="D191" t="str">
            <v xml:space="preserve">Нет </v>
          </cell>
          <cell r="E191" t="str">
            <v xml:space="preserve">Нет </v>
          </cell>
          <cell r="F191" t="str">
            <v xml:space="preserve">Дуб Честерфилд </v>
          </cell>
          <cell r="G191">
            <v>18808.28571428571</v>
          </cell>
          <cell r="H191">
            <v>10532.64</v>
          </cell>
        </row>
        <row r="192">
          <cell r="A192" t="str">
            <v>EVL103/О/60х30/</v>
          </cell>
          <cell r="B192" t="str">
            <v>EVL103/О/60х30/ANT/ANT.H</v>
          </cell>
          <cell r="C192" t="str">
            <v>Стол письменный 1600*700*750 на О образном м/к 60х30 цвета ANT, цвет заглушки ANT, столешница БЕЛЫЙ</v>
          </cell>
          <cell r="D192" t="str">
            <v xml:space="preserve">Нет </v>
          </cell>
          <cell r="E192" t="str">
            <v xml:space="preserve">Нет </v>
          </cell>
          <cell r="F192" t="str">
            <v>БЕЛЫЙ</v>
          </cell>
          <cell r="G192">
            <v>20112.457142857143</v>
          </cell>
          <cell r="H192">
            <v>11262.976000000001</v>
          </cell>
        </row>
        <row r="193">
          <cell r="A193" t="str">
            <v>EVL103/О/60х30/</v>
          </cell>
          <cell r="B193" t="str">
            <v>EVL103/О/60х30/ANT/ANT.R2</v>
          </cell>
          <cell r="C193" t="str">
            <v xml:space="preserve">Стол письменный 1600*700*750 на О образном м/к 60х30 цвета ANT, цвет заглушки ANT, столешница Светло-серый </v>
          </cell>
          <cell r="D193" t="str">
            <v xml:space="preserve">Нет </v>
          </cell>
          <cell r="E193" t="str">
            <v xml:space="preserve">Нет </v>
          </cell>
          <cell r="F193" t="str">
            <v xml:space="preserve">Светло-серый </v>
          </cell>
          <cell r="G193">
            <v>20112.457142857143</v>
          </cell>
          <cell r="H193">
            <v>11262.976000000001</v>
          </cell>
        </row>
        <row r="194">
          <cell r="A194" t="str">
            <v>EVL103/О/60х30/</v>
          </cell>
          <cell r="B194" t="str">
            <v>EVL103/О/60х30/ANT/ANT.SLT</v>
          </cell>
          <cell r="C194" t="str">
            <v>Стол письменный 1600*700*750 на О образном м/к 60х30 цвета ANT, цвет заглушки ANT, глубиной 700 мм</v>
          </cell>
          <cell r="D194" t="str">
            <v xml:space="preserve">Нет </v>
          </cell>
          <cell r="E194" t="str">
            <v xml:space="preserve">Нет </v>
          </cell>
          <cell r="F194" t="str">
            <v>Салтилло</v>
          </cell>
          <cell r="G194">
            <v>20112.457142857143</v>
          </cell>
          <cell r="H194">
            <v>11262.976000000001</v>
          </cell>
        </row>
        <row r="195">
          <cell r="A195" t="str">
            <v>EVL103/О/60х30/</v>
          </cell>
          <cell r="B195" t="str">
            <v>EVL103/О/60х30/ANT/ANT.U003</v>
          </cell>
          <cell r="C195" t="str">
            <v>Стол письменный, 1600*700*750 на О образном м/к 60х30 цвета ANT, цвет заглушки ANT, столешница Дуб Честерфилд , глубиной 700 мм</v>
          </cell>
          <cell r="D195" t="str">
            <v xml:space="preserve">Нет </v>
          </cell>
          <cell r="E195" t="str">
            <v xml:space="preserve">Нет </v>
          </cell>
          <cell r="F195" t="str">
            <v xml:space="preserve">Дуб Честерфилд </v>
          </cell>
          <cell r="G195">
            <v>20112.457142857143</v>
          </cell>
          <cell r="H195">
            <v>11262.976000000001</v>
          </cell>
        </row>
        <row r="196">
          <cell r="A196" t="str">
            <v>EVL103/О/60х30/</v>
          </cell>
          <cell r="B196" t="str">
            <v>EVL103/О/60х30/WHT/ANT.SLT</v>
          </cell>
          <cell r="C196" t="str">
            <v>Стол письменный 1600*700*750 на О образном м/к 60х30 цвета WHT, цвет заглушки ANT, глубиной 700 мм</v>
          </cell>
          <cell r="D196" t="str">
            <v xml:space="preserve">Нет </v>
          </cell>
          <cell r="E196" t="str">
            <v xml:space="preserve">Нет </v>
          </cell>
          <cell r="F196" t="str">
            <v>Салтилло</v>
          </cell>
          <cell r="G196">
            <v>20112.457142857143</v>
          </cell>
          <cell r="H196">
            <v>11262.976000000001</v>
          </cell>
        </row>
        <row r="197">
          <cell r="A197" t="str">
            <v>EVL103/О/60х30/</v>
          </cell>
          <cell r="B197" t="str">
            <v>EVL103/О/60х30/WHT/H.D</v>
          </cell>
          <cell r="C197" t="str">
            <v>Стол письменный 1600*700*750 на О образном м/к 60х30 цвета WHT, цвет заглушки H, столешница ROVERE</v>
          </cell>
          <cell r="D197" t="str">
            <v xml:space="preserve">Нет </v>
          </cell>
          <cell r="E197" t="str">
            <v xml:space="preserve">Нет </v>
          </cell>
          <cell r="F197" t="str">
            <v>ROVERE</v>
          </cell>
          <cell r="G197">
            <v>20112.457142857143</v>
          </cell>
          <cell r="H197">
            <v>11262.976000000001</v>
          </cell>
        </row>
        <row r="198">
          <cell r="A198" t="str">
            <v>EVL103/П/40х40/</v>
          </cell>
          <cell r="B198" t="str">
            <v>EVL103/П/40х40/ANT/ANT.SLT</v>
          </cell>
          <cell r="C198" t="str">
            <v>Стол письменный 1600*700*750 на П образном м/к 40х40 цвета ANT, цвет заглушки ANT, глубиной 700 мм</v>
          </cell>
          <cell r="D198" t="str">
            <v xml:space="preserve">Нет </v>
          </cell>
          <cell r="E198" t="str">
            <v xml:space="preserve">Нет </v>
          </cell>
          <cell r="F198" t="str">
            <v>Салтилло</v>
          </cell>
          <cell r="G198">
            <v>18488</v>
          </cell>
          <cell r="H198">
            <v>10353.280000000001</v>
          </cell>
        </row>
        <row r="199">
          <cell r="A199" t="str">
            <v>EVL103/П/40х40/</v>
          </cell>
          <cell r="B199" t="str">
            <v>EVL103/П/40х40/GR/H.D</v>
          </cell>
          <cell r="C199" t="str">
            <v>Стол письменный 1600*700*750 на П образном м/к 40х40 цвета GR, цвет заглушки H, столешница ROVERE</v>
          </cell>
          <cell r="D199" t="str">
            <v xml:space="preserve">Нет </v>
          </cell>
          <cell r="E199" t="str">
            <v xml:space="preserve">Нет </v>
          </cell>
          <cell r="F199" t="str">
            <v>ROVERE</v>
          </cell>
          <cell r="G199">
            <v>18488</v>
          </cell>
          <cell r="H199">
            <v>10353.280000000001</v>
          </cell>
        </row>
        <row r="200">
          <cell r="A200" t="str">
            <v>EVL103/П/60х30/</v>
          </cell>
          <cell r="B200" t="str">
            <v>EVL103/П/60х30/ANT/ANT.H</v>
          </cell>
          <cell r="C200" t="str">
            <v>Стол письменный 1600*700*750 на П образном м/к 60х30 цвета ANT, цвет заглушки ANT, столешница БЕЛЫЙ</v>
          </cell>
          <cell r="D200" t="str">
            <v xml:space="preserve">Нет </v>
          </cell>
          <cell r="E200" t="str">
            <v xml:space="preserve">Нет </v>
          </cell>
          <cell r="F200" t="str">
            <v>БЕЛЫЙ</v>
          </cell>
          <cell r="G200">
            <v>18902.82857142857</v>
          </cell>
          <cell r="H200">
            <v>10585.584000000001</v>
          </cell>
        </row>
        <row r="201">
          <cell r="A201" t="str">
            <v>EVL103/П/60х30/</v>
          </cell>
          <cell r="B201" t="str">
            <v>EVL103/П/60х30/ANT/ANT.L</v>
          </cell>
          <cell r="C201" t="str">
            <v>Стол письменный 1600*700*750 на П образном м/к 60х30 цвета ANT, цвет заглушки ANT, столешница ДУБ 131</v>
          </cell>
          <cell r="D201" t="str">
            <v xml:space="preserve">Нет </v>
          </cell>
          <cell r="E201" t="str">
            <v xml:space="preserve">Нет </v>
          </cell>
          <cell r="F201" t="str">
            <v>ДУБ 131</v>
          </cell>
          <cell r="G201">
            <v>18902.82857142857</v>
          </cell>
          <cell r="H201">
            <v>10585.584000000001</v>
          </cell>
        </row>
        <row r="202">
          <cell r="A202" t="str">
            <v>EVL103/П/60х30/</v>
          </cell>
          <cell r="B202" t="str">
            <v>EVL103/П/60х30/ANT/ANT.SLT</v>
          </cell>
          <cell r="C202" t="str">
            <v>Стол письменный 1600*700*750 на П образном м/к 60х30 цвета ANT, цвет заглушки ANT, глубиной 700 мм</v>
          </cell>
          <cell r="D202" t="str">
            <v xml:space="preserve">Нет </v>
          </cell>
          <cell r="E202" t="str">
            <v xml:space="preserve">Нет </v>
          </cell>
          <cell r="F202" t="str">
            <v>Салтилло</v>
          </cell>
          <cell r="G202">
            <v>18902.82857142857</v>
          </cell>
          <cell r="H202">
            <v>10585.584000000001</v>
          </cell>
        </row>
        <row r="203">
          <cell r="A203" t="str">
            <v>EVL103/П/60х30/</v>
          </cell>
          <cell r="B203" t="str">
            <v>EVL103/П/60х30/ANT/ANT.U003</v>
          </cell>
          <cell r="C203" t="str">
            <v>Стол письменный, 1600*700*750 на П образном м/к 60х30 цвета ANT, цвет заглушки ANT, столешница Дуб Честерфилд , глубиной 700 мм</v>
          </cell>
          <cell r="D203" t="str">
            <v xml:space="preserve">Нет </v>
          </cell>
          <cell r="E203" t="str">
            <v xml:space="preserve">Нет </v>
          </cell>
          <cell r="F203" t="str">
            <v xml:space="preserve">Дуб Честерфилд </v>
          </cell>
          <cell r="G203">
            <v>18902.82857142857</v>
          </cell>
          <cell r="H203">
            <v>10585.584000000001</v>
          </cell>
        </row>
        <row r="204">
          <cell r="A204" t="str">
            <v>EVL103/П/60х30/</v>
          </cell>
          <cell r="B204" t="str">
            <v>EVL103/П/60х30/GR/H.L</v>
          </cell>
          <cell r="C204" t="str">
            <v>Стол письменный 1600*700*750 на П образном м/к 60х30 цвета GR, цвет заглушки H, столешница ДУБ 131</v>
          </cell>
          <cell r="D204" t="str">
            <v xml:space="preserve">Нет </v>
          </cell>
          <cell r="E204" t="str">
            <v xml:space="preserve">Нет </v>
          </cell>
          <cell r="F204" t="str">
            <v>ДУБ 131</v>
          </cell>
          <cell r="G204">
            <v>18902.82857142857</v>
          </cell>
          <cell r="H204">
            <v>10585.584000000001</v>
          </cell>
        </row>
        <row r="205">
          <cell r="A205" t="str">
            <v>EVL103/П/60х30/</v>
          </cell>
          <cell r="B205" t="str">
            <v>EVL103/П/60х30/GR/H.R2</v>
          </cell>
          <cell r="C205" t="str">
            <v xml:space="preserve">Стол письменный 1600*700*750 на П образном м/к 60х30 цвета GR, цвет заглушки H, столешница Светло-серый </v>
          </cell>
          <cell r="D205" t="str">
            <v xml:space="preserve">Нет </v>
          </cell>
          <cell r="E205" t="str">
            <v xml:space="preserve">Нет </v>
          </cell>
          <cell r="F205" t="str">
            <v xml:space="preserve">Светло-серый </v>
          </cell>
          <cell r="G205">
            <v>18902.82857142857</v>
          </cell>
          <cell r="H205">
            <v>10585.584000000001</v>
          </cell>
        </row>
        <row r="206">
          <cell r="A206" t="str">
            <v>EVL103/П/60х30/</v>
          </cell>
          <cell r="B206" t="str">
            <v>EVL103/П/60х30/WHT/H.L</v>
          </cell>
          <cell r="C206" t="str">
            <v>Стол письменный 1600*700*750 на П образном м/к 60х30 цвета WHT, цвет заглушки H, столешница ДУБ 131</v>
          </cell>
          <cell r="D206" t="str">
            <v xml:space="preserve">Нет </v>
          </cell>
          <cell r="E206" t="str">
            <v xml:space="preserve">Нет </v>
          </cell>
          <cell r="F206" t="str">
            <v>ДУБ 131</v>
          </cell>
          <cell r="G206">
            <v>18902.82857142857</v>
          </cell>
          <cell r="H206">
            <v>10585.584000000001</v>
          </cell>
        </row>
        <row r="207">
          <cell r="A207" t="str">
            <v>EVL103/П/60х30/</v>
          </cell>
          <cell r="B207" t="str">
            <v>EVL103/П/60х30/WHT/H.U003</v>
          </cell>
          <cell r="C207" t="str">
            <v>Стол письменный 1600*700*750 на П образном м/к 60х30 цвета WHT, цвет заглушки H, глубиной 700 мм</v>
          </cell>
          <cell r="D207" t="str">
            <v xml:space="preserve">Нет </v>
          </cell>
          <cell r="E207" t="str">
            <v xml:space="preserve">Нет </v>
          </cell>
          <cell r="F207" t="str">
            <v xml:space="preserve">Дуб Честерфилд </v>
          </cell>
          <cell r="G207">
            <v>18902.82857142857</v>
          </cell>
          <cell r="H207">
            <v>10585.584000000001</v>
          </cell>
        </row>
        <row r="208">
          <cell r="A208" t="str">
            <v>EVL104/А/60х30/</v>
          </cell>
          <cell r="B208" t="str">
            <v>EVL104/А/60х30/ANT/ANT.U003</v>
          </cell>
          <cell r="C208" t="str">
            <v>Стол письменный 1800*700*750 на А образном м/к 60х30 цвета ANT, цвет заглушки ANT, столешница Дуб Честерфилд , глубиной 700 мм</v>
          </cell>
          <cell r="D208" t="str">
            <v xml:space="preserve">Нет </v>
          </cell>
          <cell r="E208" t="str">
            <v xml:space="preserve">Нет </v>
          </cell>
          <cell r="F208" t="str">
            <v xml:space="preserve">Дуб Честерфилд </v>
          </cell>
          <cell r="G208">
            <v>19522.085714285713</v>
          </cell>
          <cell r="H208">
            <v>10932.368</v>
          </cell>
        </row>
        <row r="209">
          <cell r="A209" t="str">
            <v>EVL104/А/60х30/</v>
          </cell>
          <cell r="B209" t="str">
            <v>EVL104/А/60х30/WHT/ANT.SLT</v>
          </cell>
          <cell r="C209" t="str">
            <v>Стол письменный 1800*700*750 на А образном м/к 60х30 цвета WHT, цвет заглушки ANT, глубиной 700 мм</v>
          </cell>
          <cell r="D209" t="str">
            <v xml:space="preserve">Нет </v>
          </cell>
          <cell r="E209" t="str">
            <v xml:space="preserve">Нет </v>
          </cell>
          <cell r="F209" t="str">
            <v>Салтилло</v>
          </cell>
          <cell r="G209">
            <v>19522.085714285713</v>
          </cell>
          <cell r="H209">
            <v>10932.368</v>
          </cell>
        </row>
        <row r="210">
          <cell r="A210" t="str">
            <v>EVL104/А/60х30/</v>
          </cell>
          <cell r="B210" t="str">
            <v>EVL104/А/60х30/WHT/H.SLT</v>
          </cell>
          <cell r="C210" t="str">
            <v>Стол письменный 1800*700*750 на А образном м/к 60х30 цвета WHT, цвет заглушки H, столешница Салтилло, глубиной 700 мм</v>
          </cell>
          <cell r="D210" t="str">
            <v xml:space="preserve">Нет </v>
          </cell>
          <cell r="E210" t="str">
            <v xml:space="preserve">Нет </v>
          </cell>
          <cell r="F210" t="str">
            <v>Салтилло</v>
          </cell>
          <cell r="G210">
            <v>19522.085714285713</v>
          </cell>
          <cell r="H210">
            <v>10932.368</v>
          </cell>
        </row>
        <row r="211">
          <cell r="A211" t="str">
            <v>EVL104/О/60х30/</v>
          </cell>
          <cell r="B211" t="str">
            <v>EVL104/О/60х30/ANT/ANT.U003</v>
          </cell>
          <cell r="C211" t="str">
            <v>Стол письменный 1800*700*750 на О образном м/к 60х30 цвета ANT, цвет заглушки ANT, столешница Дуб Честерфилд , глубиной 700 мм</v>
          </cell>
          <cell r="D211" t="str">
            <v xml:space="preserve">Нет </v>
          </cell>
          <cell r="E211" t="str">
            <v xml:space="preserve">Нет </v>
          </cell>
          <cell r="F211" t="str">
            <v xml:space="preserve">Дуб Честерфилд </v>
          </cell>
          <cell r="G211">
            <v>20751.457142857143</v>
          </cell>
          <cell r="H211">
            <v>11620.816000000001</v>
          </cell>
        </row>
        <row r="212">
          <cell r="A212" t="str">
            <v>EVL104/П/40х40/</v>
          </cell>
          <cell r="B212" t="str">
            <v>EVL104/П/40х40/ANT/ANT.SLT</v>
          </cell>
          <cell r="C212" t="str">
            <v>Стол письменный 1800*700*750 на П образном м/к 40х40 цвета ANT, цвет заглушки ANT, глубиной 700 мм</v>
          </cell>
          <cell r="D212" t="str">
            <v xml:space="preserve">Нет </v>
          </cell>
          <cell r="E212" t="str">
            <v xml:space="preserve">Нет </v>
          </cell>
          <cell r="F212" t="str">
            <v>Салтилло</v>
          </cell>
          <cell r="G212">
            <v>19436.742857142857</v>
          </cell>
          <cell r="H212">
            <v>10884.576000000001</v>
          </cell>
        </row>
        <row r="213">
          <cell r="A213" t="str">
            <v>EVL104/П/40х40/</v>
          </cell>
          <cell r="B213" t="str">
            <v>EVL104/П/40х40/ANT/H.H</v>
          </cell>
          <cell r="C213" t="str">
            <v>Стол письменный 1800*700*750 на П образном м/к 40х40 цвета ANT, цвет заглушки H, столешница БЕЛЫЙ, глубиной 700 мм</v>
          </cell>
          <cell r="D213" t="str">
            <v xml:space="preserve">Нет </v>
          </cell>
          <cell r="E213" t="str">
            <v xml:space="preserve">Нет </v>
          </cell>
          <cell r="F213" t="str">
            <v>БЕЛЫЙ</v>
          </cell>
          <cell r="G213">
            <v>19436.742857142857</v>
          </cell>
          <cell r="H213">
            <v>10884.576000000001</v>
          </cell>
        </row>
        <row r="214">
          <cell r="A214" t="str">
            <v>EVL104/П/40х40/</v>
          </cell>
          <cell r="B214" t="str">
            <v>EVL104/П/40х40/GR/ANT.SLT</v>
          </cell>
          <cell r="C214" t="str">
            <v>Стол письменный 1800*700*750 на П образном м/к 40х40 цвета GR, цвет заглушки ANT, столешница Салтилло, глубиной 700 мм</v>
          </cell>
          <cell r="D214" t="str">
            <v xml:space="preserve">Нет </v>
          </cell>
          <cell r="E214" t="str">
            <v xml:space="preserve">Нет </v>
          </cell>
          <cell r="F214" t="str">
            <v>Салтилло</v>
          </cell>
          <cell r="G214">
            <v>19436.742857142857</v>
          </cell>
          <cell r="H214">
            <v>10884.576000000001</v>
          </cell>
        </row>
        <row r="215">
          <cell r="A215" t="str">
            <v>EVL104/П/60х30/</v>
          </cell>
          <cell r="B215" t="str">
            <v>EVL104/П/60х30/ANT/ANT.U003</v>
          </cell>
          <cell r="C215" t="str">
            <v>Стол письменный 1800*700*750 на П образном м/к 60х30 цвета ANT, цвет заглушки ANT, глубиной 700 мм</v>
          </cell>
          <cell r="D215" t="str">
            <v xml:space="preserve">Нет </v>
          </cell>
          <cell r="E215" t="str">
            <v xml:space="preserve">Нет </v>
          </cell>
          <cell r="F215" t="str">
            <v xml:space="preserve">Дуб Честерфилд </v>
          </cell>
          <cell r="G215">
            <v>19327.514285714286</v>
          </cell>
          <cell r="H215">
            <v>10823.408000000001</v>
          </cell>
        </row>
        <row r="216">
          <cell r="A216" t="str">
            <v>EVL105DX/О/60х30/</v>
          </cell>
          <cell r="B216" t="str">
            <v>EVL105DX/О/60х30/ANT/ANT.SLT</v>
          </cell>
          <cell r="C216" t="str">
            <v>Стол угловой правый 1200*900*750 на О образном м/к 60х30 цвета ANT, цвет заглушки ANT, столешница Салтилло</v>
          </cell>
          <cell r="D216" t="str">
            <v xml:space="preserve">Нет </v>
          </cell>
          <cell r="E216" t="str">
            <v xml:space="preserve">Нет </v>
          </cell>
          <cell r="F216" t="str">
            <v>Салтилло</v>
          </cell>
          <cell r="G216">
            <v>18729.057142857142</v>
          </cell>
          <cell r="H216">
            <v>10488.272000000001</v>
          </cell>
        </row>
        <row r="217">
          <cell r="A217" t="str">
            <v>EVL105DX/П/40х40/</v>
          </cell>
          <cell r="B217" t="str">
            <v>EVL105DX/П/40х40/ANT/ANT.SLT</v>
          </cell>
          <cell r="C217" t="str">
            <v>Стол угловой правый 1200*900*750 на П образном м/к 40х40 цвета ANT, цвет заглушки ANT, столешница Салтилло</v>
          </cell>
          <cell r="D217" t="str">
            <v xml:space="preserve">Нет </v>
          </cell>
          <cell r="E217" t="str">
            <v xml:space="preserve">Нет </v>
          </cell>
          <cell r="F217" t="str">
            <v>Салтилло</v>
          </cell>
          <cell r="G217">
            <v>17489.285714285714</v>
          </cell>
          <cell r="H217">
            <v>9794</v>
          </cell>
        </row>
        <row r="218">
          <cell r="A218" t="str">
            <v>EVL105DX/П/60х30/</v>
          </cell>
          <cell r="B218" t="str">
            <v>EVL105DX/П/60х30/ANT/ANT.SLT</v>
          </cell>
          <cell r="C218" t="str">
            <v>Стол угловой правый 1200*900*750 на П образном м/к 60х30 цвета ANT, цвет заглушки ANT, столешница Салтилло</v>
          </cell>
          <cell r="D218" t="str">
            <v xml:space="preserve">Нет </v>
          </cell>
          <cell r="E218" t="str">
            <v xml:space="preserve">Нет </v>
          </cell>
          <cell r="F218" t="str">
            <v>Салтилло</v>
          </cell>
          <cell r="G218">
            <v>17305.114285714284</v>
          </cell>
          <cell r="H218">
            <v>9690.8639999999996</v>
          </cell>
        </row>
        <row r="219">
          <cell r="A219" t="str">
            <v>EVL105DX/П/60х30/</v>
          </cell>
          <cell r="B219" t="str">
            <v>EVL105DX/П/60х30/ANT/ANT.U003</v>
          </cell>
          <cell r="C219" t="str">
            <v xml:space="preserve">Стол угловой правый 1200*900*750 на П образном м/к 60х30 цвета ANT, цвет заглушки ANT, столешница Дуб Честерфилд </v>
          </cell>
          <cell r="D219" t="str">
            <v xml:space="preserve">Нет </v>
          </cell>
          <cell r="E219" t="str">
            <v xml:space="preserve">Нет </v>
          </cell>
          <cell r="F219" t="str">
            <v xml:space="preserve">Дуб Честерфилд </v>
          </cell>
          <cell r="G219">
            <v>17305.114285714284</v>
          </cell>
          <cell r="H219">
            <v>9690.8639999999996</v>
          </cell>
        </row>
        <row r="220">
          <cell r="A220" t="str">
            <v>EVL105SX/О/60х30/</v>
          </cell>
          <cell r="B220" t="str">
            <v>EVL105SX/О/60х30/ANT/ANT.SLT</v>
          </cell>
          <cell r="C220" t="str">
            <v>Стол угловой левый 1200*900*750 на О образном м/к 60х30 цвета ANT, цвет заглушки ANT, столешница Салтилло</v>
          </cell>
          <cell r="D220" t="str">
            <v xml:space="preserve">Нет </v>
          </cell>
          <cell r="E220" t="str">
            <v xml:space="preserve">Нет </v>
          </cell>
          <cell r="F220" t="str">
            <v>Салтилло</v>
          </cell>
          <cell r="G220">
            <v>18729.057142857142</v>
          </cell>
          <cell r="H220">
            <v>10488.272000000001</v>
          </cell>
        </row>
        <row r="221">
          <cell r="A221" t="str">
            <v>EVL105SX/П/40х40/</v>
          </cell>
          <cell r="B221" t="str">
            <v>EVL105SX/П/40х40/ANT/ANT.SLT</v>
          </cell>
          <cell r="C221" t="str">
            <v>Стол угловой левый 1200*900*750 на П образном м/к 40х40 цвета ANT, цвет заглушки ANT, столешница Салтилло</v>
          </cell>
          <cell r="D221" t="str">
            <v xml:space="preserve">Нет </v>
          </cell>
          <cell r="E221" t="str">
            <v xml:space="preserve">Нет </v>
          </cell>
          <cell r="F221" t="str">
            <v>Салтилло</v>
          </cell>
          <cell r="G221">
            <v>17489.285714285714</v>
          </cell>
          <cell r="H221">
            <v>9794</v>
          </cell>
        </row>
        <row r="222">
          <cell r="A222" t="str">
            <v>EVL105SX/П/60х30/</v>
          </cell>
          <cell r="B222" t="str">
            <v>EVL105SX/П/60х30/ANT/ANT.SLT</v>
          </cell>
          <cell r="C222" t="str">
            <v>Стол угловой левый 1200*900*750 на П образном м/к 60х30 цвета ANT, цвет заглушки ANT, столешница Салтилло</v>
          </cell>
          <cell r="D222" t="str">
            <v xml:space="preserve">Нет </v>
          </cell>
          <cell r="E222" t="str">
            <v xml:space="preserve">Нет </v>
          </cell>
          <cell r="F222" t="str">
            <v>Салтилло</v>
          </cell>
          <cell r="G222">
            <v>17305.114285714284</v>
          </cell>
          <cell r="H222">
            <v>9690.8639999999996</v>
          </cell>
        </row>
        <row r="223">
          <cell r="A223" t="str">
            <v>EVL105SX/П/60х30/</v>
          </cell>
          <cell r="B223" t="str">
            <v>EVL105SX/П/60х30/ANT/ANT.U003</v>
          </cell>
          <cell r="C223" t="str">
            <v xml:space="preserve">Стол угловой левый 1200*900*750 на П образном м/к 60х30 цвета ANT, цвет заглушки ANT, столешница Дуб Честерфилд </v>
          </cell>
          <cell r="D223" t="str">
            <v xml:space="preserve">Нет </v>
          </cell>
          <cell r="E223" t="str">
            <v xml:space="preserve">Нет </v>
          </cell>
          <cell r="F223" t="str">
            <v xml:space="preserve">Дуб Честерфилд </v>
          </cell>
          <cell r="G223">
            <v>17305.114285714284</v>
          </cell>
          <cell r="H223">
            <v>9690.8639999999996</v>
          </cell>
        </row>
        <row r="224">
          <cell r="A224" t="str">
            <v>EVL106DX/А/60х30/</v>
          </cell>
          <cell r="B224" t="str">
            <v>EVL106DX/А/60х30/ANT/ANT.U003</v>
          </cell>
          <cell r="C224" t="str">
            <v xml:space="preserve">Стол угловой правый 1400*900*750 на А образном м/к 60х30 цвета ANT, цвет заглушки ANT, столешница Дуб Честерфилд </v>
          </cell>
          <cell r="D224" t="str">
            <v xml:space="preserve">Нет </v>
          </cell>
          <cell r="E224" t="str">
            <v xml:space="preserve">Нет </v>
          </cell>
          <cell r="F224" t="str">
            <v xml:space="preserve">Дуб Честерфилд </v>
          </cell>
          <cell r="G224">
            <v>18374.857142857141</v>
          </cell>
          <cell r="H224">
            <v>10289.92</v>
          </cell>
        </row>
        <row r="225">
          <cell r="A225" t="str">
            <v>EVL106DX/О/60х30/</v>
          </cell>
          <cell r="B225" t="str">
            <v>EVL106DX/О/60х30/ANT/ANT.SLT</v>
          </cell>
          <cell r="C225" t="str">
            <v>Стол угловой правый 1400х900 на О образном м/к 60х30 цвета ANT, цвет заглушки ANT</v>
          </cell>
          <cell r="D225" t="str">
            <v xml:space="preserve">Нет </v>
          </cell>
          <cell r="E225" t="str">
            <v xml:space="preserve">Нет </v>
          </cell>
          <cell r="F225" t="str">
            <v>Салтилло</v>
          </cell>
          <cell r="G225">
            <v>19684.114285714284</v>
          </cell>
          <cell r="H225">
            <v>11023.103999999999</v>
          </cell>
        </row>
        <row r="226">
          <cell r="A226" t="str">
            <v>EVL106DX/П/40х40/</v>
          </cell>
          <cell r="B226" t="str">
            <v>EVL106DX/П/40х40/ANT/ANT.SLT</v>
          </cell>
          <cell r="C226" t="str">
            <v>Стол угловой правый 1400х900 на П образном м/к 40х40 цвета ANT, цвет заглушки ANT</v>
          </cell>
          <cell r="D226" t="str">
            <v xml:space="preserve">Нет </v>
          </cell>
          <cell r="E226" t="str">
            <v xml:space="preserve">Нет </v>
          </cell>
          <cell r="F226" t="str">
            <v>Салтилло</v>
          </cell>
          <cell r="G226">
            <v>18467.657142857144</v>
          </cell>
          <cell r="H226">
            <v>10341.888000000001</v>
          </cell>
        </row>
        <row r="227">
          <cell r="A227" t="str">
            <v>EVL106DX/П/60х30/</v>
          </cell>
          <cell r="B227" t="str">
            <v>EVL106DX/П/60х30/ANT/ANT.SLT</v>
          </cell>
          <cell r="C227" t="str">
            <v>Стол угловой правый 1400х900 на П образном м/к 60х30 цвета ANT, цвет заглушки ANT</v>
          </cell>
          <cell r="D227" t="str">
            <v xml:space="preserve">Нет </v>
          </cell>
          <cell r="E227" t="str">
            <v xml:space="preserve">Нет </v>
          </cell>
          <cell r="F227" t="str">
            <v>Салтилло</v>
          </cell>
          <cell r="G227">
            <v>18260.17142857143</v>
          </cell>
          <cell r="H227">
            <v>10225.696000000002</v>
          </cell>
        </row>
        <row r="228">
          <cell r="A228" t="str">
            <v>EVL106DX/П/60х30/</v>
          </cell>
          <cell r="B228" t="str">
            <v>EVL106DX/П/60х30/ANT/ANT.U003</v>
          </cell>
          <cell r="C228" t="str">
            <v xml:space="preserve">Стол угловой правый 1400*900*750 на П образном м/к 60х30 цвета ANT, цвет заглушки ANT, столешница Дуб Честерфилд </v>
          </cell>
          <cell r="D228" t="str">
            <v xml:space="preserve">Нет </v>
          </cell>
          <cell r="E228" t="str">
            <v xml:space="preserve">Нет </v>
          </cell>
          <cell r="F228" t="str">
            <v xml:space="preserve">Дуб Честерфилд </v>
          </cell>
          <cell r="G228">
            <v>18260.17142857143</v>
          </cell>
          <cell r="H228">
            <v>10225.696000000002</v>
          </cell>
        </row>
        <row r="229">
          <cell r="A229" t="str">
            <v>EVL106SX/А/60х30/</v>
          </cell>
          <cell r="B229" t="str">
            <v>EVL106SX/А/60х30/ANT/ANT.U003</v>
          </cell>
          <cell r="C229" t="str">
            <v xml:space="preserve">Стол угловой левый 1400*900*750 на А образном м/к 60х30 цвета ANT, цвет заглушки ANT, столешница Дуб Честерфилд </v>
          </cell>
          <cell r="D229" t="str">
            <v xml:space="preserve">Нет </v>
          </cell>
          <cell r="E229" t="str">
            <v xml:space="preserve">Нет </v>
          </cell>
          <cell r="F229" t="str">
            <v xml:space="preserve">Дуб Честерфилд </v>
          </cell>
          <cell r="G229">
            <v>18374.857142857141</v>
          </cell>
          <cell r="H229">
            <v>10289.92</v>
          </cell>
        </row>
        <row r="230">
          <cell r="A230" t="str">
            <v>EVL106SX/О/60х30/</v>
          </cell>
          <cell r="B230" t="str">
            <v>EVL106SX/О/60х30/ANT/ANT.SLT</v>
          </cell>
          <cell r="C230" t="str">
            <v>Стол угловой левый 1400х900 на О образном м/к 60х30 цвета ANT, цвет заглушки ANT</v>
          </cell>
          <cell r="D230" t="str">
            <v xml:space="preserve">Нет </v>
          </cell>
          <cell r="E230" t="str">
            <v xml:space="preserve">Нет </v>
          </cell>
          <cell r="F230" t="str">
            <v>Салтилло</v>
          </cell>
          <cell r="G230">
            <v>19684.114285714284</v>
          </cell>
          <cell r="H230">
            <v>11023.103999999999</v>
          </cell>
        </row>
        <row r="231">
          <cell r="A231" t="str">
            <v>EVL106SX/О/60х30/</v>
          </cell>
          <cell r="B231" t="str">
            <v>EVL106SX/О/60х30/WHT/H.D</v>
          </cell>
          <cell r="C231" t="str">
            <v>Стол угловой левый 1400*900*750 на О образном м/к 60х30 цвета WHT, цвет заглушки H, столешница ROVERE</v>
          </cell>
          <cell r="D231" t="str">
            <v xml:space="preserve">Нет </v>
          </cell>
          <cell r="E231" t="str">
            <v xml:space="preserve">Нет </v>
          </cell>
          <cell r="F231" t="str">
            <v>ROVERE</v>
          </cell>
          <cell r="G231">
            <v>19684.114285714284</v>
          </cell>
          <cell r="H231">
            <v>11023.103999999999</v>
          </cell>
        </row>
        <row r="232">
          <cell r="A232" t="str">
            <v>EVL106SX/П/40х40/</v>
          </cell>
          <cell r="B232" t="str">
            <v>EVL106SX/П/40х40/ANT/ANT.SLT</v>
          </cell>
          <cell r="C232" t="str">
            <v>Стол угловой левый 1400х900 на П образном м/к 40х40 цвета ANT, цвет заглушки ANT</v>
          </cell>
          <cell r="D232" t="str">
            <v xml:space="preserve">Нет </v>
          </cell>
          <cell r="E232" t="str">
            <v xml:space="preserve">Нет </v>
          </cell>
          <cell r="F232" t="str">
            <v>Салтилло</v>
          </cell>
          <cell r="G232">
            <v>18467.657142857144</v>
          </cell>
          <cell r="H232">
            <v>10341.888000000001</v>
          </cell>
        </row>
        <row r="233">
          <cell r="A233" t="str">
            <v>EVL106SX/П/60х30/</v>
          </cell>
          <cell r="B233" t="str">
            <v>EVL106SX/П/60х30/ANT/ANT.L</v>
          </cell>
          <cell r="C233" t="str">
            <v>Стол угловой левый 1400*900*750 на П образном м/к 60х30 цвета ANT, цвет заглушки ANT, столешница ДУБ 131</v>
          </cell>
          <cell r="D233" t="str">
            <v xml:space="preserve">Нет </v>
          </cell>
          <cell r="E233" t="str">
            <v xml:space="preserve">Нет </v>
          </cell>
          <cell r="F233" t="str">
            <v>ДУБ 131</v>
          </cell>
          <cell r="G233">
            <v>18260.17142857143</v>
          </cell>
          <cell r="H233">
            <v>10225.696000000002</v>
          </cell>
        </row>
        <row r="234">
          <cell r="A234" t="str">
            <v>EVL106SX/П/60х30/</v>
          </cell>
          <cell r="B234" t="str">
            <v>EVL106SX/П/60х30/ANT/ANT.SLT</v>
          </cell>
          <cell r="C234" t="str">
            <v>Стол угловой левый 1400х900 на П образном м/к 60х30 цвета ANT, цвет заглушки ANT</v>
          </cell>
          <cell r="D234" t="str">
            <v xml:space="preserve">Нет </v>
          </cell>
          <cell r="E234" t="str">
            <v xml:space="preserve">Нет </v>
          </cell>
          <cell r="F234" t="str">
            <v>Салтилло</v>
          </cell>
          <cell r="G234">
            <v>18260.17142857143</v>
          </cell>
          <cell r="H234">
            <v>10225.696000000002</v>
          </cell>
        </row>
        <row r="235">
          <cell r="A235" t="str">
            <v>EVL106SX/П/60х30/</v>
          </cell>
          <cell r="B235" t="str">
            <v>EVL106SX/П/60х30/ANT/ANT.U003</v>
          </cell>
          <cell r="C235" t="str">
            <v xml:space="preserve">Стол угловой левый 1400*900*750 на П образном м/к 60х30 цвета ANT, цвет заглушки ANT, столешница Дуб Честерфилд </v>
          </cell>
          <cell r="D235" t="str">
            <v xml:space="preserve">Нет </v>
          </cell>
          <cell r="E235" t="str">
            <v xml:space="preserve">Нет </v>
          </cell>
          <cell r="F235" t="str">
            <v xml:space="preserve">Дуб Честерфилд </v>
          </cell>
          <cell r="G235">
            <v>18260.17142857143</v>
          </cell>
          <cell r="H235">
            <v>10225.696000000002</v>
          </cell>
        </row>
        <row r="236">
          <cell r="A236" t="str">
            <v>EVL107DX/О/60х30/</v>
          </cell>
          <cell r="B236" t="str">
            <v>EVL107DX/О/60х30/ANT/ANT.SLT</v>
          </cell>
          <cell r="C236" t="str">
            <v>Стол угловой правый 1600х900 на О образном м/к 60х30 цвета ANT, цвет заглушки ANT</v>
          </cell>
          <cell r="D236" t="str">
            <v xml:space="preserve">Нет </v>
          </cell>
          <cell r="E236" t="str">
            <v xml:space="preserve">Нет </v>
          </cell>
          <cell r="F236" t="str">
            <v>Салтилло</v>
          </cell>
          <cell r="G236">
            <v>20313.257142857143</v>
          </cell>
          <cell r="H236">
            <v>11375.424000000001</v>
          </cell>
        </row>
        <row r="237">
          <cell r="A237" t="str">
            <v>EVL107DX/П/40х40/</v>
          </cell>
          <cell r="B237" t="str">
            <v>EVL107DX/П/40х40/ANT/ANT.SLT</v>
          </cell>
          <cell r="C237" t="str">
            <v>Стол угловой правый 1600х900 на П образном м/к 40х40 цвета ANT, цвет заглушки ANT</v>
          </cell>
          <cell r="D237" t="str">
            <v xml:space="preserve">Нет </v>
          </cell>
          <cell r="E237" t="str">
            <v xml:space="preserve">Нет </v>
          </cell>
          <cell r="F237" t="str">
            <v>Салтилло</v>
          </cell>
          <cell r="G237">
            <v>18852</v>
          </cell>
          <cell r="H237">
            <v>10557.12</v>
          </cell>
        </row>
        <row r="238">
          <cell r="A238" t="str">
            <v>EVL107DX/П/60х30/</v>
          </cell>
          <cell r="B238" t="str">
            <v>EVL107DX/П/60х30/ANT/ANT.SLT</v>
          </cell>
          <cell r="C238" t="str">
            <v>Стол угловой правый 1600х900 на П образном м/к 60х30 цвета ANT, цвет заглушки ANT</v>
          </cell>
          <cell r="D238" t="str">
            <v xml:space="preserve">Нет </v>
          </cell>
          <cell r="E238" t="str">
            <v xml:space="preserve">Нет </v>
          </cell>
          <cell r="F238" t="str">
            <v>Салтилло</v>
          </cell>
          <cell r="G238">
            <v>18889.314285714285</v>
          </cell>
          <cell r="H238">
            <v>10578.016000000001</v>
          </cell>
        </row>
        <row r="239">
          <cell r="A239" t="str">
            <v>EVL107DX/П/60х30/</v>
          </cell>
          <cell r="B239" t="str">
            <v>EVL107DX/П/60х30/ANT/ANT.U003</v>
          </cell>
          <cell r="C239" t="str">
            <v xml:space="preserve">Стол угловой правый 1600*900*750 на П образном м/к 60х30 цвета ANT, цвет заглушки ANT, столешница Дуб Честерфилд </v>
          </cell>
          <cell r="D239" t="str">
            <v xml:space="preserve">Нет </v>
          </cell>
          <cell r="E239" t="str">
            <v xml:space="preserve">Нет </v>
          </cell>
          <cell r="F239" t="str">
            <v xml:space="preserve">Дуб Честерфилд </v>
          </cell>
          <cell r="G239">
            <v>18889.314285714285</v>
          </cell>
          <cell r="H239">
            <v>10578.016000000001</v>
          </cell>
        </row>
        <row r="240">
          <cell r="A240" t="str">
            <v>EVL107SX/О/60х30/</v>
          </cell>
          <cell r="B240" t="str">
            <v>EVL107SX/О/60х30/ANT/ANT.SLT</v>
          </cell>
          <cell r="C240" t="str">
            <v>Стол угловой левый 1600х900 на О образном м/к 60х30 цвета ANT, цвет заглушки ANT</v>
          </cell>
          <cell r="D240" t="str">
            <v xml:space="preserve">Нет </v>
          </cell>
          <cell r="E240" t="str">
            <v xml:space="preserve">Нет </v>
          </cell>
          <cell r="F240" t="str">
            <v>Салтилло</v>
          </cell>
          <cell r="G240">
            <v>20313.257142857143</v>
          </cell>
          <cell r="H240">
            <v>11375.424000000001</v>
          </cell>
        </row>
        <row r="241">
          <cell r="A241" t="str">
            <v>EVL107SX/П/40х40/</v>
          </cell>
          <cell r="B241" t="str">
            <v>EVL107SX/П/40х40/ANT/ANT.SLT</v>
          </cell>
          <cell r="C241" t="str">
            <v>Стол угловой левый 1600х900 на П образном м/к 40х40 цвета ANT, цвет заглушки ANT</v>
          </cell>
          <cell r="D241" t="str">
            <v xml:space="preserve">Нет </v>
          </cell>
          <cell r="E241" t="str">
            <v xml:space="preserve">Нет </v>
          </cell>
          <cell r="F241" t="str">
            <v>Салтилло</v>
          </cell>
          <cell r="G241">
            <v>18852</v>
          </cell>
          <cell r="H241">
            <v>10557.12</v>
          </cell>
        </row>
        <row r="242">
          <cell r="A242" t="str">
            <v>EVL107SX/П/60х30/</v>
          </cell>
          <cell r="B242" t="str">
            <v>EVL107SX/П/60х30/ANT/ANT.L</v>
          </cell>
          <cell r="C242" t="str">
            <v>Стол угловой левый 1600*900*750 на П образном м/к 60х30 цвета ANT, цвет заглушки ANT, столешница ДУБ 131</v>
          </cell>
          <cell r="D242" t="str">
            <v xml:space="preserve">Нет </v>
          </cell>
          <cell r="E242" t="str">
            <v xml:space="preserve">Нет </v>
          </cell>
          <cell r="F242" t="str">
            <v>ДУБ 131</v>
          </cell>
          <cell r="G242">
            <v>18889.314285714285</v>
          </cell>
          <cell r="H242">
            <v>10578.016000000001</v>
          </cell>
        </row>
        <row r="243">
          <cell r="A243" t="str">
            <v>EVL107SX/П/60х30/</v>
          </cell>
          <cell r="B243" t="str">
            <v>EVL107SX/П/60х30/ANT/ANT.SLT</v>
          </cell>
          <cell r="C243" t="str">
            <v>Стол угловой левый 1600х900 на П образном м/к 60х30 цвета ANT, цвет заглушки ANT</v>
          </cell>
          <cell r="D243" t="str">
            <v xml:space="preserve">Нет </v>
          </cell>
          <cell r="E243" t="str">
            <v xml:space="preserve">Нет </v>
          </cell>
          <cell r="F243" t="str">
            <v>Салтилло</v>
          </cell>
          <cell r="G243">
            <v>18889.314285714285</v>
          </cell>
          <cell r="H243">
            <v>10578.016000000001</v>
          </cell>
        </row>
        <row r="244">
          <cell r="A244" t="str">
            <v>EVL107SX/П/60х30/</v>
          </cell>
          <cell r="B244" t="str">
            <v>EVL107SX/П/60х30/ANT/ANT.U003</v>
          </cell>
          <cell r="C244" t="str">
            <v xml:space="preserve">Стол угловой левый 1600*900*750 на П образном м/к 60х30 цвета ANT, цвет заглушки ANT, столешница Дуб Честерфилд </v>
          </cell>
          <cell r="D244" t="str">
            <v xml:space="preserve">Нет </v>
          </cell>
          <cell r="E244" t="str">
            <v xml:space="preserve">Нет </v>
          </cell>
          <cell r="F244" t="str">
            <v xml:space="preserve">Дуб Честерфилд </v>
          </cell>
          <cell r="G244">
            <v>18889.314285714285</v>
          </cell>
          <cell r="H244">
            <v>10578.016000000001</v>
          </cell>
        </row>
        <row r="245">
          <cell r="A245" t="str">
            <v>EVL109DX/О/60х30/</v>
          </cell>
          <cell r="B245" t="str">
            <v>EVL109DX/О/60х30/ANT/ANT.SLT</v>
          </cell>
          <cell r="C245" t="str">
            <v>Стол эргономичный правый 1200х900 на О образном м/к 60х30 цвета ANT, цвет заглушки ANT</v>
          </cell>
          <cell r="D245" t="str">
            <v xml:space="preserve">Нет </v>
          </cell>
          <cell r="E245" t="str">
            <v xml:space="preserve">Нет </v>
          </cell>
          <cell r="F245" t="str">
            <v>Салтилло</v>
          </cell>
          <cell r="G245">
            <v>18708.485714285714</v>
          </cell>
          <cell r="H245">
            <v>10476.752</v>
          </cell>
        </row>
        <row r="246">
          <cell r="A246" t="str">
            <v>EVL109DX/П/40х40/</v>
          </cell>
          <cell r="B246" t="str">
            <v>EVL109DX/П/40х40/ANT/ANT.SLT</v>
          </cell>
          <cell r="C246" t="str">
            <v>Стол эргономичный правый 1200х900 на П образном м/к 40х40 цвета ANT, цвет заглушки ANT</v>
          </cell>
          <cell r="D246" t="str">
            <v xml:space="preserve">Нет </v>
          </cell>
          <cell r="E246" t="str">
            <v xml:space="preserve">Нет </v>
          </cell>
          <cell r="F246" t="str">
            <v>Салтилло</v>
          </cell>
          <cell r="G246">
            <v>17468.714285714286</v>
          </cell>
          <cell r="H246">
            <v>9782.4800000000014</v>
          </cell>
        </row>
        <row r="247">
          <cell r="A247" t="str">
            <v>EVL109DX/П/60х30/</v>
          </cell>
          <cell r="B247" t="str">
            <v>EVL109DX/П/60х30/ANT/ANT.SLT</v>
          </cell>
          <cell r="C247" t="str">
            <v>Стол эргономичный правый 1200х900 на П образном м/к 60х30 цвета ANT, цвет заглушки ANT</v>
          </cell>
          <cell r="D247" t="str">
            <v xml:space="preserve">Нет </v>
          </cell>
          <cell r="E247" t="str">
            <v xml:space="preserve">Нет </v>
          </cell>
          <cell r="F247" t="str">
            <v>Салтилло</v>
          </cell>
          <cell r="G247">
            <v>17284.542857142857</v>
          </cell>
          <cell r="H247">
            <v>9679.344000000001</v>
          </cell>
        </row>
        <row r="248">
          <cell r="A248" t="str">
            <v>EVL109SX/О/60х30/</v>
          </cell>
          <cell r="B248" t="str">
            <v>EVL109SX/О/60х30/ANT/ANT.SLT</v>
          </cell>
          <cell r="C248" t="str">
            <v>Стол эргономичный левый 1200х900 на О образном м/к 60х30 цвета ANT, цвет заглушки ANT</v>
          </cell>
          <cell r="D248" t="str">
            <v xml:space="preserve">Нет </v>
          </cell>
          <cell r="E248" t="str">
            <v xml:space="preserve">Нет </v>
          </cell>
          <cell r="F248" t="str">
            <v>Салтилло</v>
          </cell>
          <cell r="G248">
            <v>18708.485714285714</v>
          </cell>
          <cell r="H248">
            <v>10476.752</v>
          </cell>
        </row>
        <row r="249">
          <cell r="A249" t="str">
            <v>EVL109SX/П/40х40/</v>
          </cell>
          <cell r="B249" t="str">
            <v>EVL109SX/П/40х40/ANT/ANT.SLT</v>
          </cell>
          <cell r="C249" t="str">
            <v>Стол эргономичный левый 1200х900 на П образном м/к 40х40 цвета ANT, цвет заглушки ANT</v>
          </cell>
          <cell r="D249" t="str">
            <v xml:space="preserve">Нет </v>
          </cell>
          <cell r="E249" t="str">
            <v xml:space="preserve">Нет </v>
          </cell>
          <cell r="F249" t="str">
            <v>Салтилло</v>
          </cell>
          <cell r="G249">
            <v>17468.714285714286</v>
          </cell>
          <cell r="H249">
            <v>9782.4800000000014</v>
          </cell>
        </row>
        <row r="250">
          <cell r="A250" t="str">
            <v>EVL109SX/П/60х30/</v>
          </cell>
          <cell r="B250" t="str">
            <v>EVL109SX/П/60х30/ANT/ANT.SLT</v>
          </cell>
          <cell r="C250" t="str">
            <v>Стол эргономичный левый 1200х900 на П образном м/к 60х30 цвета ANT, цвет заглушки ANT</v>
          </cell>
          <cell r="D250" t="str">
            <v xml:space="preserve">Нет </v>
          </cell>
          <cell r="E250" t="str">
            <v xml:space="preserve">Нет </v>
          </cell>
          <cell r="F250" t="str">
            <v>Салтилло</v>
          </cell>
          <cell r="G250">
            <v>17284.542857142857</v>
          </cell>
          <cell r="H250">
            <v>9679.344000000001</v>
          </cell>
        </row>
        <row r="251">
          <cell r="A251" t="str">
            <v>EVL110DX/О/60х30/</v>
          </cell>
          <cell r="B251" t="str">
            <v>EVL110DX/О/60х30/ANT/ANT.SLT</v>
          </cell>
          <cell r="C251" t="str">
            <v>Стол эргономичный правый 1400х900</v>
          </cell>
          <cell r="D251" t="str">
            <v xml:space="preserve">Нет </v>
          </cell>
          <cell r="E251" t="str">
            <v xml:space="preserve">Нет </v>
          </cell>
          <cell r="F251" t="str">
            <v>Салтилло</v>
          </cell>
          <cell r="G251">
            <v>19496.942857142854</v>
          </cell>
          <cell r="H251">
            <v>10918.288</v>
          </cell>
        </row>
        <row r="252">
          <cell r="A252" t="str">
            <v>EVL110DX/П/40х40/</v>
          </cell>
          <cell r="B252" t="str">
            <v>EVL110DX/П/40х40/ANT/ANT.SLT</v>
          </cell>
          <cell r="C252" t="str">
            <v>Стол эргономичный правый 1400х900</v>
          </cell>
          <cell r="D252" t="str">
            <v xml:space="preserve">Нет </v>
          </cell>
          <cell r="E252" t="str">
            <v xml:space="preserve">Нет </v>
          </cell>
          <cell r="F252" t="str">
            <v>Салтилло</v>
          </cell>
          <cell r="G252">
            <v>18280.485714285714</v>
          </cell>
          <cell r="H252">
            <v>10237.072</v>
          </cell>
        </row>
        <row r="253">
          <cell r="A253" t="str">
            <v>EVL110DX/П/60х30/</v>
          </cell>
          <cell r="B253" t="str">
            <v>EVL110DX/П/60х30/ANT/ANT.SLT</v>
          </cell>
          <cell r="C253" t="str">
            <v>Стол эргономичный правый 1400х900</v>
          </cell>
          <cell r="D253" t="str">
            <v xml:space="preserve">Нет </v>
          </cell>
          <cell r="E253" t="str">
            <v xml:space="preserve">Нет </v>
          </cell>
          <cell r="F253" t="str">
            <v>Салтилло</v>
          </cell>
          <cell r="G253">
            <v>18280.485714285714</v>
          </cell>
          <cell r="H253">
            <v>10237.072</v>
          </cell>
        </row>
        <row r="254">
          <cell r="A254" t="str">
            <v>EVL110SX/О/60х30/</v>
          </cell>
          <cell r="B254" t="str">
            <v>EVL110SX/О/60х30/ANT/ANT.SLT</v>
          </cell>
          <cell r="C254" t="str">
            <v>Стол эргономичный левый 1400х900</v>
          </cell>
          <cell r="D254" t="str">
            <v xml:space="preserve">Нет </v>
          </cell>
          <cell r="E254" t="str">
            <v xml:space="preserve">Нет </v>
          </cell>
          <cell r="F254" t="str">
            <v>Салтилло</v>
          </cell>
          <cell r="G254">
            <v>19496.942857142854</v>
          </cell>
          <cell r="H254">
            <v>10918.288</v>
          </cell>
        </row>
        <row r="255">
          <cell r="A255" t="str">
            <v>EVL110SX/П/40х40/</v>
          </cell>
          <cell r="B255" t="str">
            <v>EVL110SX/П/40х40/ANT/ANT.SLT</v>
          </cell>
          <cell r="C255" t="str">
            <v>Стол эргономичный левый 1400х900</v>
          </cell>
          <cell r="D255" t="str">
            <v xml:space="preserve">Нет </v>
          </cell>
          <cell r="E255" t="str">
            <v xml:space="preserve">Нет </v>
          </cell>
          <cell r="F255" t="str">
            <v>Салтилло</v>
          </cell>
          <cell r="G255">
            <v>18280.485714285714</v>
          </cell>
          <cell r="H255">
            <v>10237.072</v>
          </cell>
        </row>
        <row r="256">
          <cell r="A256" t="str">
            <v>EVL110SX/П/60х30/</v>
          </cell>
          <cell r="B256" t="str">
            <v>EVL110SX/П/60х30/ANT/ANT.SLT</v>
          </cell>
          <cell r="C256" t="str">
            <v>Стол эргономичный левый 1400х900</v>
          </cell>
          <cell r="D256" t="str">
            <v xml:space="preserve">Нет </v>
          </cell>
          <cell r="E256" t="str">
            <v xml:space="preserve">Нет </v>
          </cell>
          <cell r="F256" t="str">
            <v>Салтилло</v>
          </cell>
          <cell r="G256">
            <v>18280.485714285714</v>
          </cell>
          <cell r="H256">
            <v>10237.072</v>
          </cell>
        </row>
        <row r="257">
          <cell r="A257" t="str">
            <v>EVL111DX/О/60х30/</v>
          </cell>
          <cell r="B257" t="str">
            <v>EVL111DX/О/60х30/ANT/ANT.SLT</v>
          </cell>
          <cell r="C257" t="str">
            <v>Стол эргономичный правый 1600х900</v>
          </cell>
          <cell r="D257" t="str">
            <v xml:space="preserve">Нет </v>
          </cell>
          <cell r="E257" t="str">
            <v xml:space="preserve">Нет </v>
          </cell>
          <cell r="F257" t="str">
            <v>Салтилло</v>
          </cell>
          <cell r="G257">
            <v>20290.400000000001</v>
          </cell>
          <cell r="H257">
            <v>11362.624000000002</v>
          </cell>
        </row>
        <row r="258">
          <cell r="A258" t="str">
            <v>EVL111DX/П/40х40/</v>
          </cell>
          <cell r="B258" t="str">
            <v>EVL111DX/П/40х40/ANT/ANT.SLT</v>
          </cell>
          <cell r="C258" t="str">
            <v>Стол эргономичный правый 1600х900</v>
          </cell>
          <cell r="D258" t="str">
            <v xml:space="preserve">Нет </v>
          </cell>
          <cell r="E258" t="str">
            <v xml:space="preserve">Нет </v>
          </cell>
          <cell r="F258" t="str">
            <v>Салтилло</v>
          </cell>
          <cell r="G258">
            <v>18866.457142857143</v>
          </cell>
          <cell r="H258">
            <v>10565.216</v>
          </cell>
        </row>
        <row r="259">
          <cell r="A259" t="str">
            <v>EVL111DX/П/60х30/</v>
          </cell>
          <cell r="B259" t="str">
            <v>EVL111DX/П/60х30/ANT/ANT.SLT</v>
          </cell>
          <cell r="C259" t="str">
            <v>Стол эргономичный правый 1600х900</v>
          </cell>
          <cell r="D259" t="str">
            <v xml:space="preserve">Нет </v>
          </cell>
          <cell r="E259" t="str">
            <v xml:space="preserve">Нет </v>
          </cell>
          <cell r="F259" t="str">
            <v>Салтилло</v>
          </cell>
          <cell r="G259">
            <v>18866.457142857143</v>
          </cell>
          <cell r="H259">
            <v>10565.216</v>
          </cell>
        </row>
        <row r="260">
          <cell r="A260" t="str">
            <v>EVL111SX/О/60х30/</v>
          </cell>
          <cell r="B260" t="str">
            <v>EVL111SX/О/60х30/ANT/ANT.SLT</v>
          </cell>
          <cell r="C260" t="str">
            <v>Стол эргономичный левый 1600х900</v>
          </cell>
          <cell r="D260" t="str">
            <v xml:space="preserve">Нет </v>
          </cell>
          <cell r="E260" t="str">
            <v xml:space="preserve">Нет </v>
          </cell>
          <cell r="F260" t="str">
            <v>Салтилло</v>
          </cell>
          <cell r="G260">
            <v>20290.400000000001</v>
          </cell>
          <cell r="H260">
            <v>11362.624000000002</v>
          </cell>
        </row>
        <row r="261">
          <cell r="A261" t="str">
            <v>EVL111SX/П/40х40/</v>
          </cell>
          <cell r="B261" t="str">
            <v>EVL111SX/П/40х40/ANT/ANT.SLT</v>
          </cell>
          <cell r="C261" t="str">
            <v>Стол эргономичный левый 1600х900</v>
          </cell>
          <cell r="D261" t="str">
            <v xml:space="preserve">Нет </v>
          </cell>
          <cell r="E261" t="str">
            <v xml:space="preserve">Нет </v>
          </cell>
          <cell r="F261" t="str">
            <v>Салтилло</v>
          </cell>
          <cell r="G261">
            <v>18866.457142857143</v>
          </cell>
          <cell r="H261">
            <v>10565.216</v>
          </cell>
        </row>
        <row r="262">
          <cell r="A262" t="str">
            <v>EVL111SX/П/60х30/</v>
          </cell>
          <cell r="B262" t="str">
            <v>EVL111SX/П/60х30/ANT/ANT.SLT</v>
          </cell>
          <cell r="C262" t="str">
            <v>Стол эргономичный левый 1600х900</v>
          </cell>
          <cell r="D262" t="str">
            <v xml:space="preserve">Нет </v>
          </cell>
          <cell r="E262" t="str">
            <v xml:space="preserve">Нет </v>
          </cell>
          <cell r="F262" t="str">
            <v>Салтилло</v>
          </cell>
          <cell r="G262">
            <v>18866.457142857143</v>
          </cell>
          <cell r="H262">
            <v>10565.216</v>
          </cell>
        </row>
        <row r="263">
          <cell r="A263" t="str">
            <v>EVL113/А/60х30/</v>
          </cell>
          <cell r="B263" t="str">
            <v>EVL113/А/60х30/ANT/ANT.U003</v>
          </cell>
          <cell r="C263" t="str">
            <v>Стол письменный 1000*600*750 на А образном м/к 60х30 цвета ANT, цвет заглушки ANT</v>
          </cell>
          <cell r="D263" t="str">
            <v xml:space="preserve">Нет </v>
          </cell>
          <cell r="E263" t="str">
            <v xml:space="preserve">Нет </v>
          </cell>
          <cell r="F263" t="str">
            <v xml:space="preserve">Дуб Честерфилд </v>
          </cell>
          <cell r="G263">
            <v>16131.82857142857</v>
          </cell>
          <cell r="H263">
            <v>9033.8240000000005</v>
          </cell>
        </row>
        <row r="264">
          <cell r="A264" t="str">
            <v>EVL113/А/60х30/</v>
          </cell>
          <cell r="B264" t="str">
            <v>EVL113/А/60х30/WHT/H.U003</v>
          </cell>
          <cell r="C264" t="str">
            <v xml:space="preserve">Стол письменный 1000*600*750 на А образном м/к 60х30 цвета WHT, цвет заглушки H, столешница Дуб Честерфилд </v>
          </cell>
          <cell r="D264" t="str">
            <v xml:space="preserve">Нет </v>
          </cell>
          <cell r="E264" t="str">
            <v xml:space="preserve">Нет </v>
          </cell>
          <cell r="F264" t="str">
            <v xml:space="preserve">Дуб Честерфилд </v>
          </cell>
          <cell r="G264">
            <v>16131.82857142857</v>
          </cell>
          <cell r="H264">
            <v>9033.8240000000005</v>
          </cell>
        </row>
        <row r="265">
          <cell r="A265" t="str">
            <v>EVL113/П/60х30/</v>
          </cell>
          <cell r="B265" t="str">
            <v>EVL113/П/60х30/ANT/ANT.U003</v>
          </cell>
          <cell r="C265" t="str">
            <v>Стол письменный 1000*600*750 на П образном м/к 60х30 цвета ANT, цвет заглушки ANT</v>
          </cell>
          <cell r="D265" t="str">
            <v xml:space="preserve">Нет </v>
          </cell>
          <cell r="E265" t="str">
            <v xml:space="preserve">Нет </v>
          </cell>
          <cell r="F265" t="str">
            <v xml:space="preserve">Дуб Честерфилд </v>
          </cell>
          <cell r="G265">
            <v>16131.82857142857</v>
          </cell>
          <cell r="H265">
            <v>9033.8240000000005</v>
          </cell>
        </row>
        <row r="266">
          <cell r="A266" t="str">
            <v>EVL114/А/60х30/</v>
          </cell>
          <cell r="B266" t="str">
            <v>EVL114/А/60х30/ANT/ANT.U003</v>
          </cell>
          <cell r="C266" t="str">
            <v>Стол письменный 1200*600*750 на А образном м/к 60х30 цвета ANT, цвет заглушки ANT, столешница Дуб Честерфилд , глубиной 600 мм</v>
          </cell>
          <cell r="D266" t="str">
            <v xml:space="preserve">Нет </v>
          </cell>
          <cell r="E266" t="str">
            <v xml:space="preserve">Нет </v>
          </cell>
          <cell r="F266" t="str">
            <v xml:space="preserve">Дуб Честерфилд </v>
          </cell>
          <cell r="G266">
            <v>16647.228571428572</v>
          </cell>
          <cell r="H266">
            <v>9322.4480000000003</v>
          </cell>
        </row>
        <row r="267">
          <cell r="A267" t="str">
            <v>EVL114/О/60х30/</v>
          </cell>
          <cell r="B267" t="str">
            <v>EVL114/О/60х30/ANT/ANT.U003</v>
          </cell>
          <cell r="C267" t="str">
            <v>Стол письменный 1200*600*750 на О образном м/к 60х30 цвета ANT, цвет заглушки ANT, столешница Дуб Честерфилд , глубиной 600 мм</v>
          </cell>
          <cell r="D267" t="str">
            <v xml:space="preserve">Нет </v>
          </cell>
          <cell r="E267" t="str">
            <v xml:space="preserve">Нет </v>
          </cell>
          <cell r="F267" t="str">
            <v xml:space="preserve">Дуб Честерфилд </v>
          </cell>
          <cell r="G267">
            <v>17840.371428571427</v>
          </cell>
          <cell r="H267">
            <v>9990.6080000000002</v>
          </cell>
        </row>
        <row r="268">
          <cell r="A268" t="str">
            <v>EVL114/П/60х30/</v>
          </cell>
          <cell r="B268" t="str">
            <v>EVL114/П/60х30/ANT/ANT.H</v>
          </cell>
          <cell r="C268" t="str">
            <v>Стол письменный 1200*600*750 на П образном м/к 60х30 цвета ANT, цвет заглушки ANT, столешница БЕЛЫЙ, глубиной 600 мм</v>
          </cell>
          <cell r="D268" t="str">
            <v xml:space="preserve">Нет </v>
          </cell>
          <cell r="E268" t="str">
            <v xml:space="preserve">Нет </v>
          </cell>
          <cell r="F268" t="str">
            <v>БЕЛЫЙ</v>
          </cell>
          <cell r="G268">
            <v>16647.228571428572</v>
          </cell>
          <cell r="H268">
            <v>9322.4480000000003</v>
          </cell>
        </row>
        <row r="269">
          <cell r="A269" t="str">
            <v>EVL114/П/60х30/</v>
          </cell>
          <cell r="B269" t="str">
            <v>EVL114/П/60х30/ANT/ANT.L</v>
          </cell>
          <cell r="C269" t="str">
            <v>Стол письменный 1200*600*750 на П образном м/к 60х30 цвета ANT, цвет заглушки ANT, столешница ДУБ 131, глубиной 600 мм</v>
          </cell>
          <cell r="D269" t="str">
            <v xml:space="preserve">Нет </v>
          </cell>
          <cell r="E269" t="str">
            <v xml:space="preserve">Нет </v>
          </cell>
          <cell r="F269" t="str">
            <v>ДУБ 131</v>
          </cell>
          <cell r="G269">
            <v>16647.228571428572</v>
          </cell>
          <cell r="H269">
            <v>9322.4480000000003</v>
          </cell>
        </row>
        <row r="270">
          <cell r="A270" t="str">
            <v>EVL115/А/40х40/</v>
          </cell>
          <cell r="B270" t="str">
            <v>EVL115/А/40х40/ANT/ANT.U003</v>
          </cell>
          <cell r="C270" t="str">
            <v xml:space="preserve">Стол письменный 1400*600*750 на А образном м/к 40х40 цвета ANT, цвет заглушки ANT, столешница Дуб Честерфилд </v>
          </cell>
          <cell r="D270" t="str">
            <v xml:space="preserve">Нет </v>
          </cell>
          <cell r="E270" t="str">
            <v xml:space="preserve">Нет </v>
          </cell>
          <cell r="F270" t="str">
            <v xml:space="preserve">Дуб Честерфилд </v>
          </cell>
          <cell r="G270">
            <v>17075.17142857143</v>
          </cell>
          <cell r="H270">
            <v>9562.0960000000014</v>
          </cell>
        </row>
        <row r="271">
          <cell r="A271" t="str">
            <v>EVL115/А/60х30/</v>
          </cell>
          <cell r="B271" t="str">
            <v>EVL115/А/60х30/ANT/ANT.U003</v>
          </cell>
          <cell r="C271" t="str">
            <v xml:space="preserve">Стол письменный 1400*600*750 на А образном м/к 60х30 цвета ANT, цвет заглушки ANT, столешница Дуб Честерфилд </v>
          </cell>
          <cell r="D271" t="str">
            <v xml:space="preserve">Нет </v>
          </cell>
          <cell r="E271" t="str">
            <v xml:space="preserve">Нет </v>
          </cell>
          <cell r="F271" t="str">
            <v xml:space="preserve">Дуб Честерфилд </v>
          </cell>
          <cell r="G271">
            <v>17051.857142857141</v>
          </cell>
          <cell r="H271">
            <v>9549.0399999999991</v>
          </cell>
        </row>
        <row r="272">
          <cell r="A272" t="str">
            <v>EVL115/О/60х30/</v>
          </cell>
          <cell r="B272" t="str">
            <v>EVL115/О/60х30/ANT/ANT.U003</v>
          </cell>
          <cell r="C272" t="str">
            <v xml:space="preserve">Стол письменный 1400*600*750 на О образном м/к 60х30 цвета ANT, цвет заглушки ANT, столешница Дуб Честерфилд </v>
          </cell>
          <cell r="D272" t="str">
            <v xml:space="preserve">Нет </v>
          </cell>
          <cell r="E272" t="str">
            <v xml:space="preserve">Нет </v>
          </cell>
          <cell r="F272" t="str">
            <v xml:space="preserve">Дуб Честерфилд </v>
          </cell>
          <cell r="G272">
            <v>18245</v>
          </cell>
          <cell r="H272">
            <v>10217.200000000001</v>
          </cell>
        </row>
        <row r="273">
          <cell r="A273" t="str">
            <v>EVL115/П/40х40/</v>
          </cell>
          <cell r="B273" t="str">
            <v>EVL115/П/40х40/WHT/H.H</v>
          </cell>
          <cell r="C273" t="str">
            <v>Стол письменный 1400*600*750 на П образном м/к 40х40 цвета WHT, цвет заглушки H, столешница Белый</v>
          </cell>
          <cell r="D273" t="str">
            <v xml:space="preserve">Нет </v>
          </cell>
          <cell r="E273" t="str">
            <v xml:space="preserve">Нет </v>
          </cell>
          <cell r="F273" t="str">
            <v>БЕЛЫЙ</v>
          </cell>
          <cell r="G273">
            <v>16987.742857142857</v>
          </cell>
          <cell r="H273">
            <v>9513.1360000000004</v>
          </cell>
        </row>
        <row r="274">
          <cell r="A274" t="str">
            <v>EVL115/П/40х40/</v>
          </cell>
          <cell r="B274" t="str">
            <v>EVL115/П/40х40/WHT/H.U003</v>
          </cell>
          <cell r="C274" t="str">
            <v xml:space="preserve">Стол письменный 1400*600*750 на П образном м/к 40х40 цвета WHT, цвет заглушки H, столешница Дуб Честерфилд </v>
          </cell>
          <cell r="D274" t="str">
            <v xml:space="preserve">Нет </v>
          </cell>
          <cell r="E274" t="str">
            <v xml:space="preserve">Нет </v>
          </cell>
          <cell r="F274" t="str">
            <v xml:space="preserve">Дуб Честерфилд </v>
          </cell>
          <cell r="G274">
            <v>16987.742857142857</v>
          </cell>
          <cell r="H274">
            <v>9513.1360000000004</v>
          </cell>
        </row>
        <row r="275">
          <cell r="A275" t="str">
            <v>EVL115/П/60х30/</v>
          </cell>
          <cell r="B275" t="str">
            <v>EVL115/П/60х30/ANT/ANT.U003</v>
          </cell>
          <cell r="C275" t="str">
            <v xml:space="preserve">Стол письменный 1400*600*750 на П образном м/к 60х30 цвета ANT, цвет заглушки ANT, столешница Дуб Честерфилд </v>
          </cell>
          <cell r="D275" t="str">
            <v xml:space="preserve">Нет </v>
          </cell>
          <cell r="E275" t="str">
            <v xml:space="preserve">Нет </v>
          </cell>
          <cell r="F275" t="str">
            <v xml:space="preserve">Дуб Честерфилд </v>
          </cell>
          <cell r="G275">
            <v>17146.514285714286</v>
          </cell>
          <cell r="H275">
            <v>9602.0480000000007</v>
          </cell>
        </row>
        <row r="276">
          <cell r="A276" t="str">
            <v>EVL115/П/60х30/</v>
          </cell>
          <cell r="B276" t="str">
            <v>EVL115/П/60х30/WHT/H.D</v>
          </cell>
          <cell r="C276" t="str">
            <v>Стол письменный 1400*600*750 на П образном м/к 60х30 цвета WHT, цвет заглушки H, столешница ROVERE</v>
          </cell>
          <cell r="D276" t="str">
            <v xml:space="preserve">Нет </v>
          </cell>
          <cell r="E276" t="str">
            <v xml:space="preserve">Нет </v>
          </cell>
          <cell r="F276" t="str">
            <v>ROVERE</v>
          </cell>
          <cell r="G276">
            <v>17146.514285714286</v>
          </cell>
          <cell r="H276">
            <v>9602.0480000000007</v>
          </cell>
        </row>
        <row r="277">
          <cell r="A277" t="str">
            <v>EVL115/П/60х30/</v>
          </cell>
          <cell r="B277" t="str">
            <v>EVL115/П/60х30/WHT/H.U003</v>
          </cell>
          <cell r="C277" t="str">
            <v>Стол письменный 1400*600*750 на П образном м/к 60х30 цвета WHT, цвет заглушки H, столешница Дуб Честерфилд</v>
          </cell>
          <cell r="D277" t="str">
            <v xml:space="preserve">Нет </v>
          </cell>
          <cell r="E277" t="str">
            <v xml:space="preserve">Нет </v>
          </cell>
          <cell r="F277" t="str">
            <v xml:space="preserve">Дуб Честерфилд </v>
          </cell>
          <cell r="G277">
            <v>17146.514285714286</v>
          </cell>
          <cell r="H277">
            <v>9602.0480000000007</v>
          </cell>
        </row>
        <row r="278">
          <cell r="A278" t="str">
            <v>EVL116/А/60х30/</v>
          </cell>
          <cell r="B278" t="str">
            <v>EVL116/А/60х30/WHT/H.U003</v>
          </cell>
          <cell r="C278" t="str">
            <v>Стол письменный,1600*600*750 на А образном м/к 60х30 цвета WHT, цвет заглушки H, столешница Дуб Честерфилд , глубиной 600 мм</v>
          </cell>
          <cell r="D278" t="str">
            <v xml:space="preserve">Нет </v>
          </cell>
          <cell r="E278" t="str">
            <v xml:space="preserve">Нет </v>
          </cell>
          <cell r="F278" t="str">
            <v xml:space="preserve">Дуб Честерфилд </v>
          </cell>
          <cell r="G278">
            <v>18004.142857142855</v>
          </cell>
          <cell r="H278">
            <v>10082.32</v>
          </cell>
        </row>
        <row r="279">
          <cell r="A279" t="str">
            <v>EVL118/О/60х30/</v>
          </cell>
          <cell r="B279" t="str">
            <v>EVL118/О/60х30/ANT/ANT.U003</v>
          </cell>
          <cell r="C279" t="str">
            <v>Стол письменный, 1200*800*750 на О образном м/к 60х30 цвета ANT, цвет заглушки ANT, столешница Дуб Честерфилд , глубиной 800 мм</v>
          </cell>
          <cell r="D279" t="str">
            <v xml:space="preserve">Нет </v>
          </cell>
          <cell r="E279" t="str">
            <v xml:space="preserve">Нет </v>
          </cell>
          <cell r="F279" t="str">
            <v xml:space="preserve">Дуб Честерфилд </v>
          </cell>
          <cell r="G279">
            <v>18932.085714285713</v>
          </cell>
          <cell r="H279">
            <v>10601.968000000001</v>
          </cell>
        </row>
        <row r="280">
          <cell r="A280" t="str">
            <v>EVL118/П/40х40/</v>
          </cell>
          <cell r="B280" t="str">
            <v>EVL118/П/40х40/WHT/H.D</v>
          </cell>
          <cell r="C280" t="str">
            <v>Стол письменный, 1200*800*750 на П образном м/к 40х40 цвета WHT, цвет заглушки H, столешница ROVERE, глубиной 800 мм</v>
          </cell>
          <cell r="D280" t="str">
            <v xml:space="preserve">Нет </v>
          </cell>
          <cell r="E280" t="str">
            <v xml:space="preserve">Нет </v>
          </cell>
          <cell r="F280" t="str">
            <v>ROVERE</v>
          </cell>
          <cell r="G280">
            <v>17348.085714285713</v>
          </cell>
          <cell r="H280">
            <v>9714.9279999999999</v>
          </cell>
        </row>
        <row r="281">
          <cell r="A281" t="str">
            <v>EVL118/П/60х30/</v>
          </cell>
          <cell r="B281" t="str">
            <v>EVL118/П/60х30/ANT/ANT.U003</v>
          </cell>
          <cell r="C281" t="str">
            <v>Стол письменный, 1200*800*750 на П образном м/к 60х30 цвета ANT, цвет заглушки ANT, столешница Дуб Честерфилд , глубиной 800 мм</v>
          </cell>
          <cell r="D281" t="str">
            <v xml:space="preserve">Нет </v>
          </cell>
          <cell r="E281" t="str">
            <v xml:space="preserve">Нет </v>
          </cell>
          <cell r="F281" t="str">
            <v xml:space="preserve">Дуб Честерфилд </v>
          </cell>
          <cell r="G281">
            <v>17942.942857142858</v>
          </cell>
          <cell r="H281">
            <v>10048.048000000001</v>
          </cell>
        </row>
        <row r="282">
          <cell r="A282" t="str">
            <v>EVL119/А/60х30/</v>
          </cell>
          <cell r="B282" t="str">
            <v>EVL119/А/60х30/ANT/ANT.U003</v>
          </cell>
          <cell r="C282" t="str">
            <v>Стол письменный, 1400*800*750 на А образном м/к 60х30 цвета ANT, цвет заглушки ANT, столешница Дуб Честерфилд , глубиной 800 мм</v>
          </cell>
          <cell r="D282" t="str">
            <v xml:space="preserve">Нет </v>
          </cell>
          <cell r="E282" t="str">
            <v xml:space="preserve">Нет </v>
          </cell>
          <cell r="F282" t="str">
            <v xml:space="preserve">Дуб Честерфилд </v>
          </cell>
          <cell r="G282">
            <v>18717.257142857143</v>
          </cell>
          <cell r="H282">
            <v>10481.664000000001</v>
          </cell>
        </row>
        <row r="283">
          <cell r="A283" t="str">
            <v>EVL119/А/60х30/</v>
          </cell>
          <cell r="B283" t="str">
            <v>EVL119/А/60х30/WHT/H.H</v>
          </cell>
          <cell r="C283" t="str">
            <v>Стол письменный, 1400*800*750 на А образном м/к 60х30 цвета WHT, цвет заглушки H, столешница БЕЛЫЙ, глубиной 800 мм</v>
          </cell>
          <cell r="D283" t="str">
            <v xml:space="preserve">Нет </v>
          </cell>
          <cell r="E283" t="str">
            <v xml:space="preserve">Нет </v>
          </cell>
          <cell r="F283" t="str">
            <v>БЕЛЫЙ</v>
          </cell>
          <cell r="G283">
            <v>18717.257142857143</v>
          </cell>
          <cell r="H283">
            <v>10481.664000000001</v>
          </cell>
        </row>
        <row r="284">
          <cell r="A284" t="str">
            <v>EVL119/П/40х40/</v>
          </cell>
          <cell r="B284" t="str">
            <v>EVL119/П/40х40/ANT/ANT.U003</v>
          </cell>
          <cell r="C284" t="str">
            <v>Стол письменный, 1400*800*750 на П образном м/к 40х40 цвета ANT, цвет заглушки ANT, столешница Дуб Честерфилд , глубиной 800 мм</v>
          </cell>
          <cell r="D284" t="str">
            <v xml:space="preserve">Нет </v>
          </cell>
          <cell r="E284" t="str">
            <v xml:space="preserve">Нет </v>
          </cell>
          <cell r="F284" t="str">
            <v xml:space="preserve">Дуб Честерфилд </v>
          </cell>
          <cell r="G284">
            <v>18653.142857142859</v>
          </cell>
          <cell r="H284">
            <v>10445.760000000002</v>
          </cell>
        </row>
        <row r="285">
          <cell r="A285" t="str">
            <v>EVL119/П/40х40/</v>
          </cell>
          <cell r="B285" t="str">
            <v>EVL119/П/40х40/WHT/H.D</v>
          </cell>
          <cell r="C285" t="str">
            <v>Стол письменный, 1400*800*750 на П образном м/к 40х40 цвета WHT, цвет заглушки H, столешница ROVERE, глубиной 800 мм</v>
          </cell>
          <cell r="D285" t="str">
            <v xml:space="preserve">Нет </v>
          </cell>
          <cell r="E285" t="str">
            <v xml:space="preserve">Нет </v>
          </cell>
          <cell r="F285" t="str">
            <v>ROVERE</v>
          </cell>
          <cell r="G285">
            <v>18653.142857142859</v>
          </cell>
          <cell r="H285">
            <v>10445.760000000002</v>
          </cell>
        </row>
        <row r="286">
          <cell r="A286" t="str">
            <v>EVL119/П/60х30/</v>
          </cell>
          <cell r="B286" t="str">
            <v>EVL119/П/60х30/ANT/ANT.L</v>
          </cell>
          <cell r="C286" t="str">
            <v>Стол письменный, 1400*800*750 на П образном м/к 60х30 цвета ANT, цвет заглушки ANT, столешница ДУБ 131, глубиной 800 мм</v>
          </cell>
          <cell r="D286" t="str">
            <v xml:space="preserve">Нет </v>
          </cell>
          <cell r="E286" t="str">
            <v xml:space="preserve">Нет </v>
          </cell>
          <cell r="F286" t="str">
            <v>ДУБ 131</v>
          </cell>
          <cell r="G286">
            <v>18950.400000000001</v>
          </cell>
          <cell r="H286">
            <v>10612.224000000002</v>
          </cell>
        </row>
        <row r="287">
          <cell r="A287" t="str">
            <v>EVL119/П/60х30/</v>
          </cell>
          <cell r="B287" t="str">
            <v>EVL119/П/60х30/ANT/ANT.U003</v>
          </cell>
          <cell r="C287" t="str">
            <v>Стол письменный, 1400*800*750 на П образном м/к 60х30 цвета ANT, цвет заглушки ANT, столешница Дуб Честерфилд , глубиной 800 мм</v>
          </cell>
          <cell r="D287" t="str">
            <v xml:space="preserve">Нет </v>
          </cell>
          <cell r="E287" t="str">
            <v xml:space="preserve">Нет </v>
          </cell>
          <cell r="F287" t="str">
            <v xml:space="preserve">Дуб Честерфилд </v>
          </cell>
          <cell r="G287">
            <v>18950.400000000001</v>
          </cell>
          <cell r="H287">
            <v>10612.224000000002</v>
          </cell>
        </row>
        <row r="288">
          <cell r="A288" t="str">
            <v>EVL119/П/60х30/</v>
          </cell>
          <cell r="B288" t="str">
            <v>EVL119/П/60х30/WHT/H.D</v>
          </cell>
          <cell r="C288" t="str">
            <v>Стол письменный, 1400*800*750 на П образном м/к 60х30 цвета WHT, цвет заглушки H, столешница ROVERE, глубиной 800 мм</v>
          </cell>
          <cell r="D288" t="str">
            <v xml:space="preserve">Нет </v>
          </cell>
          <cell r="E288" t="str">
            <v xml:space="preserve">Нет </v>
          </cell>
          <cell r="F288" t="str">
            <v>ROVERE</v>
          </cell>
          <cell r="G288">
            <v>18950.400000000001</v>
          </cell>
          <cell r="H288">
            <v>10612.224000000002</v>
          </cell>
        </row>
        <row r="289">
          <cell r="A289" t="str">
            <v>EVL119/П/60х30/</v>
          </cell>
          <cell r="B289" t="str">
            <v>EVL119/П/60х30/WHT/H.U003</v>
          </cell>
          <cell r="C289" t="str">
            <v>Стол письменный, 1400*800*750 на П образном м/к 60х30 цвета WHT, цвет заглушки H, глубиной 800 мм</v>
          </cell>
          <cell r="D289" t="str">
            <v xml:space="preserve">Нет </v>
          </cell>
          <cell r="E289" t="str">
            <v xml:space="preserve">Нет </v>
          </cell>
          <cell r="F289" t="str">
            <v xml:space="preserve">Дуб Честерфилд </v>
          </cell>
          <cell r="G289">
            <v>18950.400000000001</v>
          </cell>
          <cell r="H289">
            <v>10612.224000000002</v>
          </cell>
        </row>
        <row r="290">
          <cell r="A290" t="str">
            <v>EVL120/А/60х30/</v>
          </cell>
          <cell r="B290" t="str">
            <v>EVL120/А/60х30/ANT/ANT.U003</v>
          </cell>
          <cell r="C290" t="str">
            <v xml:space="preserve">Стол письменный 1600*800*750 на А образном м/к 60х30 цвета ANT, цвет заглушки ANT, столешница Дуб Честерфилд </v>
          </cell>
          <cell r="D290" t="str">
            <v xml:space="preserve">Нет </v>
          </cell>
          <cell r="E290" t="str">
            <v xml:space="preserve">Нет </v>
          </cell>
          <cell r="F290" t="str">
            <v xml:space="preserve">Дуб Честерфилд </v>
          </cell>
          <cell r="G290">
            <v>19529.371428571427</v>
          </cell>
          <cell r="H290">
            <v>10936.448</v>
          </cell>
        </row>
        <row r="291">
          <cell r="A291" t="str">
            <v>EVL120/А/60х30/</v>
          </cell>
          <cell r="B291" t="str">
            <v>EVL120/А/60х30/WHT/H.H</v>
          </cell>
          <cell r="C291" t="str">
            <v>Стол письменный 1600*800*750 на А образном м/к 60х30 цвета WHT, цвет заглушки H, столешница БЕЛЫЙ</v>
          </cell>
          <cell r="D291" t="str">
            <v xml:space="preserve">Нет </v>
          </cell>
          <cell r="E291" t="str">
            <v xml:space="preserve">Нет </v>
          </cell>
          <cell r="F291" t="str">
            <v>БЕЛЫЙ</v>
          </cell>
          <cell r="G291">
            <v>19529.371428571427</v>
          </cell>
          <cell r="H291">
            <v>10936.448</v>
          </cell>
        </row>
        <row r="292">
          <cell r="A292" t="str">
            <v>EVL120/А/60х30/</v>
          </cell>
          <cell r="B292" t="str">
            <v>EVL120/А/60х30/WHT/H.U003</v>
          </cell>
          <cell r="C292" t="str">
            <v xml:space="preserve">Стол письменный 1600*800*750 на А образном м/к 60х30 цвета WHT, цвет заглушки H, столешница Дуб Честерфилд </v>
          </cell>
          <cell r="D292" t="str">
            <v xml:space="preserve">Нет </v>
          </cell>
          <cell r="E292" t="str">
            <v xml:space="preserve">Нет </v>
          </cell>
          <cell r="F292" t="str">
            <v xml:space="preserve">Дуб Честерфилд </v>
          </cell>
          <cell r="G292">
            <v>19529.371428571427</v>
          </cell>
          <cell r="H292">
            <v>10936.448</v>
          </cell>
        </row>
        <row r="293">
          <cell r="A293" t="str">
            <v>EVL120/О/60х30/</v>
          </cell>
          <cell r="B293" t="str">
            <v>EVL120/О/60х30/ANT/ANT.H</v>
          </cell>
          <cell r="C293" t="str">
            <v>Стол письменный 1600*800*750 на О образном м/к 60х30 цвета ANT, цвет заглушки ANT, столешница БЕЛЫЙ</v>
          </cell>
          <cell r="D293" t="str">
            <v xml:space="preserve">Нет </v>
          </cell>
          <cell r="E293" t="str">
            <v xml:space="preserve">Нет </v>
          </cell>
          <cell r="F293" t="str">
            <v>БЕЛЫЙ</v>
          </cell>
          <cell r="G293">
            <v>20390.228571428572</v>
          </cell>
          <cell r="H293">
            <v>11418.528</v>
          </cell>
        </row>
        <row r="294">
          <cell r="A294" t="str">
            <v>EVL120/О/60х30/</v>
          </cell>
          <cell r="B294" t="str">
            <v>EVL120/О/60х30/ANT/ANT.SLT</v>
          </cell>
          <cell r="C294" t="str">
            <v>Стол письменный 1600*800*750 на О образном м/к 60х30 цвета ANT, цвет заглушки ANT, столешница Салтилло</v>
          </cell>
          <cell r="D294" t="str">
            <v xml:space="preserve">Нет </v>
          </cell>
          <cell r="E294" t="str">
            <v xml:space="preserve">Нет </v>
          </cell>
          <cell r="F294" t="str">
            <v>Салтилло</v>
          </cell>
          <cell r="G294">
            <v>20390.228571428572</v>
          </cell>
          <cell r="H294">
            <v>11418.528</v>
          </cell>
        </row>
        <row r="295">
          <cell r="A295" t="str">
            <v>EVL120/О/60х30/</v>
          </cell>
          <cell r="B295" t="str">
            <v>EVL120/О/60х30/ANT/ANT.U003</v>
          </cell>
          <cell r="C295" t="str">
            <v xml:space="preserve">Стол письменный 1600*800*750 на О образном м/к 60х30 цвета ANT, цвет заглушки ANT, столешница Дуб Честерфилд </v>
          </cell>
          <cell r="D295" t="str">
            <v xml:space="preserve">Нет </v>
          </cell>
          <cell r="E295" t="str">
            <v xml:space="preserve">Нет </v>
          </cell>
          <cell r="F295" t="str">
            <v xml:space="preserve">Дуб Честерфилд </v>
          </cell>
          <cell r="G295">
            <v>20390.228571428572</v>
          </cell>
          <cell r="H295">
            <v>11418.528</v>
          </cell>
        </row>
        <row r="296">
          <cell r="A296" t="str">
            <v>EVL120/О/60х30/</v>
          </cell>
          <cell r="B296" t="str">
            <v>EVL120/О/60х30/WHT/H.H</v>
          </cell>
          <cell r="C296" t="str">
            <v>Стол письменный 1600*800*750 на О образном м/к 60х30 цвета WHT, цвет заглушки H, столешница БЕЛЫЙ</v>
          </cell>
          <cell r="D296" t="str">
            <v xml:space="preserve">Нет </v>
          </cell>
          <cell r="E296" t="str">
            <v xml:space="preserve">Нет </v>
          </cell>
          <cell r="F296" t="str">
            <v>БЕЛЫЙ</v>
          </cell>
          <cell r="G296">
            <v>20390.228571428572</v>
          </cell>
          <cell r="H296">
            <v>11418.528</v>
          </cell>
        </row>
        <row r="297">
          <cell r="A297" t="str">
            <v>EVL120/П/40х40/</v>
          </cell>
          <cell r="B297" t="str">
            <v>EVL120/П/40х40/ANT/ANT.U003</v>
          </cell>
          <cell r="C297" t="str">
            <v xml:space="preserve">Стол письменный 1600*800*750 на П образном м/к 40х40 цвета ANT, цвет заглушки ANT, столешница Дуб Честерфилд </v>
          </cell>
          <cell r="D297" t="str">
            <v xml:space="preserve">Нет </v>
          </cell>
          <cell r="E297" t="str">
            <v xml:space="preserve">Нет </v>
          </cell>
          <cell r="F297" t="str">
            <v xml:space="preserve">Дуб Честерфилд </v>
          </cell>
          <cell r="G297">
            <v>19058.428571428572</v>
          </cell>
          <cell r="H297">
            <v>10672.720000000001</v>
          </cell>
        </row>
        <row r="298">
          <cell r="A298" t="str">
            <v>EVL120/П/40х40/</v>
          </cell>
          <cell r="B298" t="str">
            <v>EVL120/П/40х40/WHT/H.H</v>
          </cell>
          <cell r="C298" t="str">
            <v>Стол письменный 1600*800*750 на П образном м/к 40х40 цвета WHT, цвет заглушки H, столешница БЕЛЫЙ</v>
          </cell>
          <cell r="D298" t="str">
            <v xml:space="preserve">Нет </v>
          </cell>
          <cell r="E298" t="str">
            <v xml:space="preserve">Нет </v>
          </cell>
          <cell r="F298" t="str">
            <v>БЕЛЫЙ</v>
          </cell>
          <cell r="G298">
            <v>19058.428571428572</v>
          </cell>
          <cell r="H298">
            <v>10672.720000000001</v>
          </cell>
        </row>
        <row r="299">
          <cell r="A299" t="str">
            <v>EVL120/П/60х30/</v>
          </cell>
          <cell r="B299" t="str">
            <v>EVL120/П/60х30/ANT/ANT.SLT</v>
          </cell>
          <cell r="C299" t="str">
            <v>Стол письменный 1600*800*750 на П образном м/к 60х30 цвета ANT, цвет заглушки ANT, столешница Салтилло</v>
          </cell>
          <cell r="D299" t="str">
            <v xml:space="preserve">Нет </v>
          </cell>
          <cell r="E299" t="str">
            <v xml:space="preserve">Нет </v>
          </cell>
          <cell r="F299" t="str">
            <v>Салтилло</v>
          </cell>
          <cell r="G299">
            <v>19537.62857142857</v>
          </cell>
          <cell r="H299">
            <v>10941.072</v>
          </cell>
        </row>
        <row r="300">
          <cell r="A300" t="str">
            <v>EVL120/П/60х30/</v>
          </cell>
          <cell r="B300" t="str">
            <v>EVL120/П/60х30/ANT/ANT.U003</v>
          </cell>
          <cell r="C300" t="str">
            <v xml:space="preserve">Стол письменный 1600*800*750 на П образном м/к 60х30 цвета ANT, цвет заглушки ANT, столешница Дуб Честерфилд </v>
          </cell>
          <cell r="D300" t="str">
            <v xml:space="preserve">Нет </v>
          </cell>
          <cell r="E300" t="str">
            <v xml:space="preserve">Нет </v>
          </cell>
          <cell r="F300" t="str">
            <v xml:space="preserve">Дуб Честерфилд </v>
          </cell>
          <cell r="G300">
            <v>19537.62857142857</v>
          </cell>
          <cell r="H300">
            <v>10941.072</v>
          </cell>
        </row>
        <row r="301">
          <cell r="A301" t="str">
            <v>EVL120/П/60х30/</v>
          </cell>
          <cell r="B301" t="str">
            <v>EVL120/П/60х30/GR/H.H</v>
          </cell>
          <cell r="C301" t="str">
            <v>Стол письменный 1600*800*750 на П образном м/к 60х30 цвета GR, цвет заглушки H, столешница БЕЛЫЙ</v>
          </cell>
          <cell r="D301" t="str">
            <v xml:space="preserve">Нет </v>
          </cell>
          <cell r="E301" t="str">
            <v xml:space="preserve">Нет </v>
          </cell>
          <cell r="F301" t="str">
            <v>БЕЛЫЙ</v>
          </cell>
          <cell r="G301">
            <v>19537.62857142857</v>
          </cell>
          <cell r="H301">
            <v>10941.072</v>
          </cell>
        </row>
        <row r="302">
          <cell r="A302" t="str">
            <v>EVL120/П/60х30/</v>
          </cell>
          <cell r="B302" t="str">
            <v>EVL120/П/60х30/WHT/H.L</v>
          </cell>
          <cell r="C302" t="str">
            <v>Стол письменный 1600*800*750 на П образном м/к 60х30 цвета WHT, цвет заглушки H, столешница ДУБ 131</v>
          </cell>
          <cell r="D302" t="str">
            <v xml:space="preserve">Нет </v>
          </cell>
          <cell r="E302" t="str">
            <v xml:space="preserve">Нет </v>
          </cell>
          <cell r="F302" t="str">
            <v>ДУБ 131</v>
          </cell>
          <cell r="G302">
            <v>19537.62857142857</v>
          </cell>
          <cell r="H302">
            <v>10941.072</v>
          </cell>
        </row>
        <row r="303">
          <cell r="A303" t="str">
            <v>EVL120/П/60х30/</v>
          </cell>
          <cell r="B303" t="str">
            <v>EVL120/П/60х30/WHT/H.U003</v>
          </cell>
          <cell r="C303" t="str">
            <v>Стол письменный 1600*800*750 на П образном м/к 60х30 цвета WHT, цвет заглушки H</v>
          </cell>
          <cell r="D303" t="str">
            <v xml:space="preserve">Нет </v>
          </cell>
          <cell r="E303" t="str">
            <v xml:space="preserve">Нет </v>
          </cell>
          <cell r="F303" t="str">
            <v xml:space="preserve">Дуб Честерфилд </v>
          </cell>
          <cell r="G303">
            <v>19537.62857142857</v>
          </cell>
          <cell r="H303">
            <v>10941.072</v>
          </cell>
        </row>
        <row r="304">
          <cell r="A304" t="str">
            <v>EVL121/А/60х30/</v>
          </cell>
          <cell r="B304" t="str">
            <v>EVL121/А/60х30/ANT/ANT.U003</v>
          </cell>
          <cell r="C304" t="str">
            <v>Стол письменный, 1800*800*750 на А образном м/к 60х30 цвета ANT, цвет заглушки ANT, столешница Дуб Честерфилд , глубиной 800 мм</v>
          </cell>
          <cell r="D304" t="str">
            <v xml:space="preserve">Нет </v>
          </cell>
          <cell r="E304" t="str">
            <v xml:space="preserve">Нет </v>
          </cell>
          <cell r="F304" t="str">
            <v xml:space="preserve">Дуб Честерфилд </v>
          </cell>
          <cell r="G304">
            <v>20319.485714285714</v>
          </cell>
          <cell r="H304">
            <v>11378.912</v>
          </cell>
        </row>
        <row r="305">
          <cell r="A305" t="str">
            <v>EVL121/А/60х30/</v>
          </cell>
          <cell r="B305" t="str">
            <v>EVL121/А/60х30/WHT/H.H</v>
          </cell>
          <cell r="C305" t="str">
            <v>Стол письменный, 1800*800*750 на А образном м/к 60х30 цвета WHT, цвет заглушки H, столешница БЕЛЫЙ, глубиной 800 мм</v>
          </cell>
          <cell r="D305" t="str">
            <v xml:space="preserve">Нет </v>
          </cell>
          <cell r="E305" t="str">
            <v xml:space="preserve">Нет </v>
          </cell>
          <cell r="F305" t="str">
            <v>БЕЛЫЙ</v>
          </cell>
          <cell r="G305">
            <v>20319.485714285714</v>
          </cell>
          <cell r="H305">
            <v>11378.912</v>
          </cell>
        </row>
        <row r="306">
          <cell r="A306" t="str">
            <v>EVL121/О/60х30/</v>
          </cell>
          <cell r="B306" t="str">
            <v>EVL121/О/60х30/ANT/ANT.H</v>
          </cell>
          <cell r="C306" t="str">
            <v>Стол письменный, 1800*800*750 на О образном м/к 60х30 цвета ANT, цвет заглушки ANT, столешница БЕЛЫЙ, глубиной 800 мм</v>
          </cell>
          <cell r="D306" t="str">
            <v xml:space="preserve">Нет </v>
          </cell>
          <cell r="E306" t="str">
            <v xml:space="preserve">Нет </v>
          </cell>
          <cell r="F306" t="str">
            <v>БЕЛЫЙ</v>
          </cell>
          <cell r="G306">
            <v>21302.799999999996</v>
          </cell>
          <cell r="H306">
            <v>11929.567999999999</v>
          </cell>
        </row>
        <row r="307">
          <cell r="A307" t="str">
            <v>EVL121/О/60х30/</v>
          </cell>
          <cell r="B307" t="str">
            <v>EVL121/О/60х30/ANT/ANT.U003</v>
          </cell>
          <cell r="C307" t="str">
            <v>Стол письменный, 1800*800*750 на О образном м/к 60х30 цвета ANT, цвет заглушки ANT, столешница Дуб Честерфилд , глубиной 800 мм</v>
          </cell>
          <cell r="D307" t="str">
            <v xml:space="preserve">Нет </v>
          </cell>
          <cell r="E307" t="str">
            <v xml:space="preserve">Нет </v>
          </cell>
          <cell r="F307" t="str">
            <v xml:space="preserve">Дуб Честерфилд </v>
          </cell>
          <cell r="G307">
            <v>21302.799999999996</v>
          </cell>
          <cell r="H307">
            <v>11929.567999999999</v>
          </cell>
        </row>
        <row r="308">
          <cell r="A308" t="str">
            <v>EVL121/О/60х30/</v>
          </cell>
          <cell r="B308" t="str">
            <v>EVL121/О/60х30/WHT/H.U003</v>
          </cell>
          <cell r="C308" t="str">
            <v>Стол письменный, 1800*800*750 на О образном м/к 60х30 цвета WHT, цвет заглушки H, столешница Дуб Честерфилд , глубиной 800 мм</v>
          </cell>
          <cell r="D308" t="str">
            <v xml:space="preserve">Нет </v>
          </cell>
          <cell r="E308" t="str">
            <v xml:space="preserve">Нет </v>
          </cell>
          <cell r="F308" t="str">
            <v xml:space="preserve">Дуб Честерфилд </v>
          </cell>
          <cell r="G308">
            <v>21302.799999999996</v>
          </cell>
          <cell r="H308">
            <v>11929.567999999999</v>
          </cell>
        </row>
        <row r="309">
          <cell r="A309" t="str">
            <v>EVL121/П/40х40/</v>
          </cell>
          <cell r="B309" t="str">
            <v>EVL121/П/40х40/GR/ANT.SLT</v>
          </cell>
          <cell r="C309" t="str">
            <v>Стол письменный, 1800*800*750 на П образном м/к 40х40 цвета GR, цвет заглушки ANT, столешница Салтилло, глубиной 800 мм</v>
          </cell>
          <cell r="D309" t="str">
            <v xml:space="preserve">Нет </v>
          </cell>
          <cell r="E309" t="str">
            <v xml:space="preserve">Нет </v>
          </cell>
          <cell r="F309" t="str">
            <v>Салтилло</v>
          </cell>
          <cell r="G309">
            <v>20161.942857142858</v>
          </cell>
          <cell r="H309">
            <v>11290.688000000002</v>
          </cell>
        </row>
        <row r="310">
          <cell r="A310" t="str">
            <v>EVL121/П/60х30/</v>
          </cell>
          <cell r="B310" t="str">
            <v>EVL121/П/60х30/ANT/ANT.L</v>
          </cell>
          <cell r="C310" t="str">
            <v>Стол письменный, 1800*800*750 на П образном м/к 60х30 цвета ANT, цвет заглушки ANT, столешница ДУБ 131, глубиной 800 мм</v>
          </cell>
          <cell r="D310" t="str">
            <v xml:space="preserve">Нет </v>
          </cell>
          <cell r="E310" t="str">
            <v xml:space="preserve">Нет </v>
          </cell>
          <cell r="F310" t="str">
            <v>ДУБ 131</v>
          </cell>
          <cell r="G310">
            <v>20330.799999999996</v>
          </cell>
          <cell r="H310">
            <v>11385.248</v>
          </cell>
        </row>
        <row r="311">
          <cell r="A311" t="str">
            <v>EVL121/П/60х30/</v>
          </cell>
          <cell r="B311" t="str">
            <v>EVL121/П/60х30/WHT/H.U003</v>
          </cell>
          <cell r="C311" t="str">
            <v>Стол письменный, 1800*800*750 на П образном м/к 60х30 цвета WHT, цвет заглушки H, глубиной 800 мм</v>
          </cell>
          <cell r="D311" t="str">
            <v xml:space="preserve">Нет </v>
          </cell>
          <cell r="E311" t="str">
            <v xml:space="preserve">Нет </v>
          </cell>
          <cell r="F311" t="str">
            <v xml:space="preserve">Дуб Честерфилд </v>
          </cell>
          <cell r="G311">
            <v>20330.799999999996</v>
          </cell>
          <cell r="H311">
            <v>11385.248</v>
          </cell>
        </row>
        <row r="312">
          <cell r="A312" t="str">
            <v>EVL123SX/О/40х40/</v>
          </cell>
          <cell r="B312" t="str">
            <v>EVL123SX/О/40х40/ANT/ANT.SLT</v>
          </cell>
          <cell r="C312" t="str">
            <v>Стол криволинейный левый 1200*900*750 на О образном м/к 40х40 цвета ANT, цвет заглушки ANT, столешница Салтилло</v>
          </cell>
          <cell r="D312" t="str">
            <v xml:space="preserve">Нет </v>
          </cell>
          <cell r="E312" t="str">
            <v xml:space="preserve">Нет </v>
          </cell>
          <cell r="F312" t="str">
            <v>Салтилло</v>
          </cell>
          <cell r="G312">
            <v>19001.285714285714</v>
          </cell>
          <cell r="H312">
            <v>10640.720000000001</v>
          </cell>
        </row>
        <row r="313">
          <cell r="A313" t="str">
            <v>EVL123SX/О/60х30/</v>
          </cell>
          <cell r="B313" t="str">
            <v>EVL123SX/О/60х30/ANT/ANT.SLT</v>
          </cell>
          <cell r="C313" t="str">
            <v>Стол криволинейный левый 1200*900*750 на О образном м/к 60х30 цвета ANT, цвет заглушки ANT, столешница Салтилло</v>
          </cell>
          <cell r="D313" t="str">
            <v xml:space="preserve">Нет </v>
          </cell>
          <cell r="E313" t="str">
            <v xml:space="preserve">Нет </v>
          </cell>
          <cell r="F313" t="str">
            <v>Салтилло</v>
          </cell>
          <cell r="G313">
            <v>19001.285714285714</v>
          </cell>
          <cell r="H313">
            <v>10640.720000000001</v>
          </cell>
        </row>
        <row r="314">
          <cell r="A314" t="str">
            <v>EVL126DX/П/60х30/</v>
          </cell>
          <cell r="B314" t="str">
            <v>EVL126DX/П/60х30/WHT/H.D</v>
          </cell>
          <cell r="C314" t="str">
            <v>Стол криволинейный правый 1600*900*750 на П образном м/к 60х30 цвета WHT, цвет заглушки H</v>
          </cell>
          <cell r="D314" t="str">
            <v xml:space="preserve">Нет </v>
          </cell>
          <cell r="E314" t="str">
            <v xml:space="preserve">Нет </v>
          </cell>
          <cell r="F314" t="str">
            <v>ROVERE</v>
          </cell>
          <cell r="G314">
            <v>19978.857142857145</v>
          </cell>
          <cell r="H314">
            <v>11188.160000000002</v>
          </cell>
        </row>
        <row r="315">
          <cell r="A315" t="str">
            <v>EVL126DX/П/60х30/</v>
          </cell>
          <cell r="B315" t="str">
            <v>EVL126DX/П/60х30/WHT/H.U003</v>
          </cell>
          <cell r="C315" t="str">
            <v>Стол криволинейный правый 1600*900*750 на П образном м/к 60х30 цвета WHT, цвет заглушки H</v>
          </cell>
          <cell r="D315" t="str">
            <v xml:space="preserve">Нет </v>
          </cell>
          <cell r="E315" t="str">
            <v xml:space="preserve">Нет </v>
          </cell>
          <cell r="F315" t="str">
            <v xml:space="preserve">Дуб Честерфилд </v>
          </cell>
          <cell r="G315">
            <v>19978.857142857145</v>
          </cell>
          <cell r="H315">
            <v>11188.160000000002</v>
          </cell>
        </row>
        <row r="316">
          <cell r="A316" t="str">
            <v>EVL126SX/П/40х40/</v>
          </cell>
          <cell r="B316" t="str">
            <v>EVL126SX/П/40х40/BL/H.H</v>
          </cell>
          <cell r="C316" t="str">
            <v>Стол криволинейный левый 1600*900*750 на П образном м/к 40х40 цвета BL, цвет заглушки H, столешница БЕЛЫЙ</v>
          </cell>
          <cell r="D316" t="str">
            <v xml:space="preserve">Нет </v>
          </cell>
          <cell r="E316" t="str">
            <v xml:space="preserve">Нет </v>
          </cell>
          <cell r="F316" t="str">
            <v>БЕЛЫЙ</v>
          </cell>
          <cell r="G316">
            <v>19290.8</v>
          </cell>
          <cell r="H316">
            <v>10802.848</v>
          </cell>
        </row>
        <row r="317">
          <cell r="A317" t="str">
            <v>EVL126SX/П/60х30/</v>
          </cell>
          <cell r="B317" t="str">
            <v>EVL126SX/П/60х30/WHT/H.D</v>
          </cell>
          <cell r="C317" t="str">
            <v>Стол криволинейный левый 1600*900*750 на П образном м/к 60х30 цвета WHT, цвет заглушки H</v>
          </cell>
          <cell r="D317" t="str">
            <v xml:space="preserve">Нет </v>
          </cell>
          <cell r="E317" t="str">
            <v xml:space="preserve">Нет </v>
          </cell>
          <cell r="F317" t="str">
            <v>ROVERE</v>
          </cell>
          <cell r="G317">
            <v>19978.857142857145</v>
          </cell>
          <cell r="H317">
            <v>11188.160000000002</v>
          </cell>
        </row>
        <row r="318">
          <cell r="A318" t="str">
            <v>EVL126SX/П/60х30/</v>
          </cell>
          <cell r="B318" t="str">
            <v>EVL126SX/П/60х30/WHT/H.U003</v>
          </cell>
          <cell r="C318" t="str">
            <v>Стол криволинейный левый 1600*900*750 на П образном м/к 60х30 цвета WHT, цвет заглушки H</v>
          </cell>
          <cell r="D318" t="str">
            <v xml:space="preserve">Нет </v>
          </cell>
          <cell r="E318" t="str">
            <v xml:space="preserve">Нет </v>
          </cell>
          <cell r="F318" t="str">
            <v xml:space="preserve">Дуб Честерфилд </v>
          </cell>
          <cell r="G318">
            <v>19978.857142857145</v>
          </cell>
          <cell r="H318">
            <v>11188.160000000002</v>
          </cell>
        </row>
        <row r="319">
          <cell r="A319" t="str">
            <v>EVL127DX/А/60х30/</v>
          </cell>
          <cell r="B319" t="str">
            <v>EVL127DX/А/60х30/WHT/H.SLT</v>
          </cell>
          <cell r="C319" t="str">
            <v>Стол эргономичный правый 1400*1200*750 на А образном м/к 60х30 цвета WHT, цвет заглушки H, столешница Салтилло</v>
          </cell>
          <cell r="D319" t="str">
            <v xml:space="preserve">Нет </v>
          </cell>
          <cell r="E319" t="str">
            <v xml:space="preserve">Нет </v>
          </cell>
          <cell r="F319" t="str">
            <v>Салтилло</v>
          </cell>
          <cell r="G319">
            <v>28311.714285714286</v>
          </cell>
          <cell r="H319">
            <v>15854.560000000001</v>
          </cell>
        </row>
        <row r="320">
          <cell r="A320" t="str">
            <v>EVL129DX/П/60х30/</v>
          </cell>
          <cell r="B320" t="str">
            <v>EVL129DX/П/60х30/ANT/ANT.U003</v>
          </cell>
          <cell r="C320" t="str">
            <v xml:space="preserve">Стол эргономичный правый 1400*1200*750 на П образном м/к 60х30 цвета ANT, цвет заглушки ANT, столешница Дуб Честерфилд </v>
          </cell>
          <cell r="D320" t="str">
            <v xml:space="preserve">Нет </v>
          </cell>
          <cell r="E320" t="str">
            <v xml:space="preserve">Нет </v>
          </cell>
          <cell r="F320" t="str">
            <v xml:space="preserve">Дуб Честерфилд </v>
          </cell>
          <cell r="G320">
            <v>28466.942857142858</v>
          </cell>
          <cell r="H320">
            <v>15941.488000000001</v>
          </cell>
        </row>
        <row r="321">
          <cell r="A321" t="str">
            <v>EVL129SX/П/60х30/</v>
          </cell>
          <cell r="B321" t="str">
            <v>EVL129SX/П/60х30/ANT/ANT.U003</v>
          </cell>
          <cell r="C321" t="str">
            <v xml:space="preserve">Стол эргономичный левый 1400*1200*750 на П образном м/к 60х30 цвета ANT, цвет заглушки ANT, столешница Дуб Честерфилд </v>
          </cell>
          <cell r="D321" t="str">
            <v xml:space="preserve">Нет </v>
          </cell>
          <cell r="E321" t="str">
            <v xml:space="preserve">Нет </v>
          </cell>
          <cell r="F321" t="str">
            <v xml:space="preserve">Дуб Честерфилд </v>
          </cell>
          <cell r="G321">
            <v>28466.942857142858</v>
          </cell>
          <cell r="H321">
            <v>15941.488000000001</v>
          </cell>
        </row>
        <row r="322">
          <cell r="A322" t="str">
            <v>EVL130DX/О/60х30/</v>
          </cell>
          <cell r="B322" t="str">
            <v>EVL130DX/О/60х30/ANT/ANT.U003</v>
          </cell>
          <cell r="C322" t="str">
            <v xml:space="preserve">Стол эргономичный правый 1600*1200*750 на О образном м/к 60х30 цвета ANT, цвет заглушки ANT, столешница Дуб Честерфилд </v>
          </cell>
          <cell r="D322" t="str">
            <v xml:space="preserve">Нет </v>
          </cell>
          <cell r="E322" t="str">
            <v xml:space="preserve">Нет </v>
          </cell>
          <cell r="F322" t="str">
            <v xml:space="preserve">Дуб Честерфилд </v>
          </cell>
          <cell r="G322">
            <v>31172.571428571424</v>
          </cell>
          <cell r="H322">
            <v>17456.64</v>
          </cell>
        </row>
        <row r="323">
          <cell r="A323" t="str">
            <v>EVL130DX/П/60х30/</v>
          </cell>
          <cell r="B323" t="str">
            <v>EVL130DX/П/60х30/ANT/ANT.U003</v>
          </cell>
          <cell r="C323" t="str">
            <v xml:space="preserve">Стол эргономичный правый 1600*1200*750 на П образном м/к 60х30 цвета ANT, цвет заглушки ANT, столешница Дуб Честерфилд </v>
          </cell>
          <cell r="D323" t="str">
            <v xml:space="preserve">Нет </v>
          </cell>
          <cell r="E323" t="str">
            <v xml:space="preserve">Нет </v>
          </cell>
          <cell r="F323" t="str">
            <v xml:space="preserve">Дуб Честерфилд </v>
          </cell>
          <cell r="G323">
            <v>29443.885714285712</v>
          </cell>
          <cell r="H323">
            <v>16488.576000000001</v>
          </cell>
        </row>
        <row r="324">
          <cell r="A324" t="str">
            <v>EVL130DX/П/60х30/</v>
          </cell>
          <cell r="B324" t="str">
            <v>EVL130DX/П/60х30/WHT/H.U003</v>
          </cell>
          <cell r="C324" t="str">
            <v xml:space="preserve">Стол эргономичный правый 1600*1200*750 на П образном м/к 60х30 цвета WHT, цвет заглушки H, столешница Дуб Честерфилд </v>
          </cell>
          <cell r="D324" t="str">
            <v xml:space="preserve">Нет </v>
          </cell>
          <cell r="E324" t="str">
            <v xml:space="preserve">Нет </v>
          </cell>
          <cell r="F324" t="str">
            <v xml:space="preserve">Дуб Честерфилд </v>
          </cell>
          <cell r="G324">
            <v>29443.885714285712</v>
          </cell>
          <cell r="H324">
            <v>16488.576000000001</v>
          </cell>
        </row>
        <row r="325">
          <cell r="A325" t="str">
            <v>EVL130SX/П/60х30/</v>
          </cell>
          <cell r="B325" t="str">
            <v>EVL130SX/П/60х30/ANT/ANT.U003</v>
          </cell>
          <cell r="C325" t="str">
            <v xml:space="preserve">Стол эргономичный левый 1600*1200*750 на П образном м/к 60х30 цвета ANT, цвет заглушки ANT, столешница Дуб Честерфилд </v>
          </cell>
          <cell r="D325" t="str">
            <v xml:space="preserve">Нет </v>
          </cell>
          <cell r="E325" t="str">
            <v xml:space="preserve">Нет </v>
          </cell>
          <cell r="F325" t="str">
            <v xml:space="preserve">Дуб Честерфилд </v>
          </cell>
          <cell r="G325">
            <v>29443.885714285712</v>
          </cell>
          <cell r="H325">
            <v>16488.576000000001</v>
          </cell>
        </row>
        <row r="326">
          <cell r="A326" t="str">
            <v>EVL130SX/П/60х30/</v>
          </cell>
          <cell r="B326" t="str">
            <v>EVL130SX/П/60х30/WHT/H.D</v>
          </cell>
          <cell r="C326" t="str">
            <v>Стол эргономичный левый 1600*1200*750 на П образном м/к 60х30 цвета WHT, цвет заглушки H, столешница ROVERE</v>
          </cell>
          <cell r="D326" t="str">
            <v xml:space="preserve">Нет </v>
          </cell>
          <cell r="E326" t="str">
            <v xml:space="preserve">Нет </v>
          </cell>
          <cell r="F326" t="str">
            <v>ROVERE</v>
          </cell>
          <cell r="G326">
            <v>29443.885714285712</v>
          </cell>
          <cell r="H326">
            <v>16488.576000000001</v>
          </cell>
        </row>
        <row r="327">
          <cell r="A327" t="str">
            <v>EVL130SX/П/60х30/</v>
          </cell>
          <cell r="B327" t="str">
            <v>EVL130SX/П/60х30/WHT/H.U003</v>
          </cell>
          <cell r="C327" t="str">
            <v xml:space="preserve">Стол эргономичный левый 1600*1200*750 на П образном м/к 60х30 цвета WHT, цвет заглушки H, столешница Дуб Честерфилд </v>
          </cell>
          <cell r="D327" t="str">
            <v xml:space="preserve">Нет </v>
          </cell>
          <cell r="E327" t="str">
            <v xml:space="preserve">Нет </v>
          </cell>
          <cell r="F327" t="str">
            <v xml:space="preserve">Дуб Честерфилд </v>
          </cell>
          <cell r="G327">
            <v>29443.885714285712</v>
          </cell>
          <cell r="H327">
            <v>16488.576000000001</v>
          </cell>
        </row>
        <row r="328">
          <cell r="A328" t="str">
            <v>EVL132DX/А/60х30/</v>
          </cell>
          <cell r="B328" t="str">
            <v>EVL132DX/А/60х30/ANT/ANT.U003</v>
          </cell>
          <cell r="C328" t="str">
            <v xml:space="preserve">Стол эргономичный правый 1600*1200*750 на А образном м/к 60х30 цвета ANT, цвет заглушки ANT, столешница Дуб Честерфилд </v>
          </cell>
          <cell r="D328" t="str">
            <v xml:space="preserve">Нет </v>
          </cell>
          <cell r="E328" t="str">
            <v xml:space="preserve">Нет </v>
          </cell>
          <cell r="F328" t="str">
            <v xml:space="preserve">Дуб Честерфилд </v>
          </cell>
          <cell r="G328">
            <v>29646.885714285712</v>
          </cell>
          <cell r="H328">
            <v>16602.256000000001</v>
          </cell>
        </row>
        <row r="329">
          <cell r="A329" t="str">
            <v>EVL132DX/П/40х40/</v>
          </cell>
          <cell r="B329" t="str">
            <v>EVL132DX/П/40х40/WHT/H.D</v>
          </cell>
          <cell r="C329" t="str">
            <v>Стол эргономичный правый 1600*1200*750 на П образном м/к 40х40 цвета WHT, цвет заглушки H, столешница ROVERE</v>
          </cell>
          <cell r="D329" t="str">
            <v xml:space="preserve">Нет </v>
          </cell>
          <cell r="E329" t="str">
            <v xml:space="preserve">Нет </v>
          </cell>
          <cell r="F329" t="str">
            <v>ROVERE</v>
          </cell>
          <cell r="G329">
            <v>28693.542857142853</v>
          </cell>
          <cell r="H329">
            <v>16068.384</v>
          </cell>
        </row>
        <row r="330">
          <cell r="A330" t="str">
            <v>EVL132SX/А/60х30/</v>
          </cell>
          <cell r="B330" t="str">
            <v>EVL132SX/А/60х30/ANT/ANT.U003</v>
          </cell>
          <cell r="C330" t="str">
            <v xml:space="preserve">Стол эргономичный левый 1600*1200*750 на А образном м/к 60х30 цвета ANT, цвет заглушки ANT, столешница Дуб Честерфилд </v>
          </cell>
          <cell r="D330" t="str">
            <v xml:space="preserve">Нет </v>
          </cell>
          <cell r="E330" t="str">
            <v xml:space="preserve">Нет </v>
          </cell>
          <cell r="F330" t="str">
            <v xml:space="preserve">Дуб Честерфилд </v>
          </cell>
          <cell r="G330">
            <v>29646.885714285712</v>
          </cell>
          <cell r="H330">
            <v>16602.256000000001</v>
          </cell>
        </row>
        <row r="331">
          <cell r="A331" t="str">
            <v>EVL133/П/60х30/</v>
          </cell>
          <cell r="B331" t="str">
            <v>EVL133/П/60х30/ANT.U003</v>
          </cell>
          <cell r="C331" t="str">
            <v>Приставной элемент 600*600*750 на П образном м/к 60х30 цвета ANT, глубиной 600 мм</v>
          </cell>
          <cell r="D331" t="str">
            <v xml:space="preserve">Нет </v>
          </cell>
          <cell r="E331" t="str">
            <v xml:space="preserve">Нет </v>
          </cell>
          <cell r="F331" t="str">
            <v xml:space="preserve">Дуб Честерфилд </v>
          </cell>
          <cell r="G331">
            <v>10986.742857142857</v>
          </cell>
          <cell r="H331">
            <v>6152.5760000000009</v>
          </cell>
        </row>
        <row r="332">
          <cell r="A332" t="str">
            <v>EVL134/О/60х30/</v>
          </cell>
          <cell r="B332" t="str">
            <v>EVL134/О/60х30/ANT.R2</v>
          </cell>
          <cell r="C332" t="str">
            <v xml:space="preserve">Приставной элемент, глубиной 600 мм на О образном м/к 60х30 цвета ANT, столешница Светло-серый </v>
          </cell>
          <cell r="D332" t="str">
            <v xml:space="preserve">Нет </v>
          </cell>
          <cell r="E332" t="str">
            <v xml:space="preserve">Нет </v>
          </cell>
          <cell r="F332" t="str">
            <v xml:space="preserve">Светло-серый </v>
          </cell>
          <cell r="G332">
            <v>11953.742857142859</v>
          </cell>
          <cell r="H332">
            <v>6694.0960000000014</v>
          </cell>
        </row>
        <row r="333">
          <cell r="A333" t="str">
            <v>EVL134/П/40х40/</v>
          </cell>
          <cell r="B333" t="str">
            <v>EVL134/П/40х40/ANT.U003</v>
          </cell>
          <cell r="C333" t="str">
            <v xml:space="preserve">Приставной элемент, глубиной 600 мм на П образном м/к 40х40 цвета ANT, столешница Дуб Честерфилд </v>
          </cell>
          <cell r="D333" t="str">
            <v xml:space="preserve">Нет </v>
          </cell>
          <cell r="E333" t="str">
            <v xml:space="preserve">Нет </v>
          </cell>
          <cell r="F333" t="str">
            <v xml:space="preserve">Дуб Честерфилд </v>
          </cell>
          <cell r="G333">
            <v>11492.085714285713</v>
          </cell>
          <cell r="H333">
            <v>6435.5680000000002</v>
          </cell>
        </row>
        <row r="334">
          <cell r="A334" t="str">
            <v>EVL134/П/60х30/</v>
          </cell>
          <cell r="B334" t="str">
            <v>EVL134/П/60х30/ANT.U003</v>
          </cell>
          <cell r="C334" t="str">
            <v xml:space="preserve">Приставной элемент, глубиной 600 мм на П образном м/к 60х30 цвета ANT, столешница Дуб Честерфилд </v>
          </cell>
          <cell r="D334" t="str">
            <v xml:space="preserve">Нет </v>
          </cell>
          <cell r="E334" t="str">
            <v xml:space="preserve">Нет </v>
          </cell>
          <cell r="F334" t="str">
            <v xml:space="preserve">Дуб Честерфилд </v>
          </cell>
          <cell r="G334">
            <v>11579.514285714286</v>
          </cell>
          <cell r="H334">
            <v>6484.5280000000002</v>
          </cell>
        </row>
        <row r="335">
          <cell r="A335" t="str">
            <v>EVL135/П/60х30/</v>
          </cell>
          <cell r="B335" t="str">
            <v>EVL135/П/60х30/ANT.U003</v>
          </cell>
          <cell r="C335" t="str">
            <v>Приставной элемент 1000*600*750 на П образном м/к 60х30 цвета ANT, столешница Дуб Честерфилд , глубиной 600 мм</v>
          </cell>
          <cell r="D335" t="str">
            <v xml:space="preserve">Нет </v>
          </cell>
          <cell r="E335" t="str">
            <v xml:space="preserve">Нет </v>
          </cell>
          <cell r="F335" t="str">
            <v xml:space="preserve">Дуб Честерфилд </v>
          </cell>
          <cell r="G335">
            <v>12132.857142857143</v>
          </cell>
          <cell r="H335">
            <v>6794.4000000000005</v>
          </cell>
        </row>
        <row r="336">
          <cell r="A336" t="str">
            <v>EVL136/П/60х30/</v>
          </cell>
          <cell r="B336" t="str">
            <v>EVL136/П/60х30/WHT.U003</v>
          </cell>
          <cell r="C336" t="str">
            <v xml:space="preserve">Приставной элемент глубиной 700 мм (800*700*750) на П образном м/к 60х30 цвета WHT, столешница Дуб Честерфилд </v>
          </cell>
          <cell r="D336" t="str">
            <v xml:space="preserve">Нет </v>
          </cell>
          <cell r="E336" t="str">
            <v xml:space="preserve">Нет </v>
          </cell>
          <cell r="F336" t="str">
            <v xml:space="preserve">Дуб Честерфилд </v>
          </cell>
          <cell r="G336">
            <v>11968.542857142857</v>
          </cell>
          <cell r="H336">
            <v>6702.384</v>
          </cell>
        </row>
        <row r="337">
          <cell r="A337" t="str">
            <v>EVL137/О/60х30/</v>
          </cell>
          <cell r="B337" t="str">
            <v>EVL137/О/60х30/ANT.H</v>
          </cell>
          <cell r="C337" t="str">
            <v>Приставной элемент 1200*700*750 на О образном м/к 60х30 цвета ANT, столешница БЕЛЫЙ, глубиной 700 мм</v>
          </cell>
          <cell r="D337" t="str">
            <v xml:space="preserve">Нет </v>
          </cell>
          <cell r="E337" t="str">
            <v xml:space="preserve">Нет </v>
          </cell>
          <cell r="F337" t="str">
            <v>БЕЛЫЙ</v>
          </cell>
          <cell r="G337">
            <v>13616.971428571427</v>
          </cell>
          <cell r="H337">
            <v>7625.5039999999999</v>
          </cell>
        </row>
        <row r="338">
          <cell r="A338" t="str">
            <v>EVL137/О/60х30/</v>
          </cell>
          <cell r="B338" t="str">
            <v>EVL137/О/60х30/ANT.U003</v>
          </cell>
          <cell r="C338" t="str">
            <v>Приставной элемент 1200*700*750 на О образном м/к 60х30 цвета ANT, столешница Дуб Честерфилд , глубиной 700 мм</v>
          </cell>
          <cell r="D338" t="str">
            <v xml:space="preserve">Нет </v>
          </cell>
          <cell r="E338" t="str">
            <v xml:space="preserve">Нет </v>
          </cell>
          <cell r="F338" t="str">
            <v xml:space="preserve">Дуб Честерфилд </v>
          </cell>
          <cell r="G338">
            <v>13616.971428571427</v>
          </cell>
          <cell r="H338">
            <v>7625.5039999999999</v>
          </cell>
        </row>
        <row r="339">
          <cell r="A339" t="str">
            <v>EVL137/П/40х40/</v>
          </cell>
          <cell r="B339" t="str">
            <v>EVL137/П/40х40/ANT.U003</v>
          </cell>
          <cell r="C339" t="str">
            <v>Приставной элемент 1200*700*750 на П образном м/к 40х40 цвета ANT, столешница Дуб Честерфилд , глубиной 700 мм</v>
          </cell>
          <cell r="D339" t="str">
            <v xml:space="preserve">Нет </v>
          </cell>
          <cell r="E339" t="str">
            <v xml:space="preserve">Нет </v>
          </cell>
          <cell r="F339" t="str">
            <v xml:space="preserve">Дуб Честерфилд </v>
          </cell>
          <cell r="G339">
            <v>13034.114285714284</v>
          </cell>
          <cell r="H339">
            <v>7299.1039999999994</v>
          </cell>
        </row>
        <row r="340">
          <cell r="A340" t="str">
            <v>EVL137/П/60х30/</v>
          </cell>
          <cell r="B340" t="str">
            <v>EVL137/П/60х30/ANT.L</v>
          </cell>
          <cell r="C340" t="str">
            <v>Приставной элемент 1200*700*750 на П образном м/к 60х30 цвета ANT, столешница ДУБ 131, глубиной 700 мм</v>
          </cell>
          <cell r="D340" t="str">
            <v xml:space="preserve">Нет </v>
          </cell>
          <cell r="E340" t="str">
            <v xml:space="preserve">Нет </v>
          </cell>
          <cell r="F340" t="str">
            <v>ДУБ 131</v>
          </cell>
          <cell r="G340">
            <v>13181.485714285716</v>
          </cell>
          <cell r="H340">
            <v>7381.6320000000014</v>
          </cell>
        </row>
        <row r="341">
          <cell r="A341" t="str">
            <v>EVL137/П/60х30/</v>
          </cell>
          <cell r="B341" t="str">
            <v>EVL137/П/60х30/ANT.U003</v>
          </cell>
          <cell r="C341" t="str">
            <v>Приставной элемент 1200*700*750 на П образном м/к 60х30 цвета ANT, столешница Дуб Честерфилд , глубиной 700 мм</v>
          </cell>
          <cell r="D341" t="str">
            <v xml:space="preserve">Нет </v>
          </cell>
          <cell r="E341" t="str">
            <v xml:space="preserve">Нет </v>
          </cell>
          <cell r="F341" t="str">
            <v xml:space="preserve">Дуб Честерфилд </v>
          </cell>
          <cell r="G341">
            <v>13181.485714285716</v>
          </cell>
          <cell r="H341">
            <v>7381.6320000000014</v>
          </cell>
        </row>
        <row r="342">
          <cell r="A342" t="str">
            <v>EVL139</v>
          </cell>
          <cell r="B342" t="str">
            <v>EVL139.ANT</v>
          </cell>
          <cell r="C342" t="str">
            <v>Фронталь скромности стола 1000, фронталь АНТРАЦИТ</v>
          </cell>
          <cell r="D342" t="str">
            <v xml:space="preserve">Нет </v>
          </cell>
          <cell r="E342" t="str">
            <v xml:space="preserve">Нет </v>
          </cell>
          <cell r="F342" t="str">
            <v>АНТРАЦИТ</v>
          </cell>
          <cell r="G342">
            <v>977.71428571428555</v>
          </cell>
          <cell r="H342">
            <v>547.52</v>
          </cell>
        </row>
        <row r="343">
          <cell r="A343" t="str">
            <v>EVL139</v>
          </cell>
          <cell r="B343" t="str">
            <v>EVL139.SLT</v>
          </cell>
          <cell r="C343" t="str">
            <v>Фронталь скромности стола 1000, фронталь Салтилло</v>
          </cell>
          <cell r="D343" t="str">
            <v xml:space="preserve">Нет </v>
          </cell>
          <cell r="E343" t="str">
            <v xml:space="preserve">Нет </v>
          </cell>
          <cell r="F343" t="str">
            <v>Салтилло</v>
          </cell>
          <cell r="G343">
            <v>977.71428571428555</v>
          </cell>
          <cell r="H343">
            <v>547.52</v>
          </cell>
        </row>
        <row r="344">
          <cell r="A344" t="str">
            <v>EVL140</v>
          </cell>
          <cell r="B344" t="str">
            <v>EVL140.ANT</v>
          </cell>
          <cell r="C344" t="str">
            <v>Фронталь скромности стола 1200, фронталь АНТРАЦИТ</v>
          </cell>
          <cell r="D344" t="str">
            <v xml:space="preserve">Нет </v>
          </cell>
          <cell r="E344" t="str">
            <v xml:space="preserve">Нет </v>
          </cell>
          <cell r="F344" t="str">
            <v>АНТРАЦИТ</v>
          </cell>
          <cell r="G344">
            <v>1266.1428571428569</v>
          </cell>
          <cell r="H344">
            <v>709.04</v>
          </cell>
        </row>
        <row r="345">
          <cell r="A345" t="str">
            <v>EVL140</v>
          </cell>
          <cell r="B345" t="str">
            <v>EVL140.H</v>
          </cell>
          <cell r="C345" t="str">
            <v>Фронталь скромности стола 1200, фронталь БЕЛЫЙ</v>
          </cell>
          <cell r="D345" t="str">
            <v xml:space="preserve">Нет </v>
          </cell>
          <cell r="E345" t="str">
            <v xml:space="preserve">Нет </v>
          </cell>
          <cell r="F345" t="str">
            <v>БЕЛЫЙ</v>
          </cell>
          <cell r="G345">
            <v>1266.1428571428569</v>
          </cell>
          <cell r="H345">
            <v>709.04</v>
          </cell>
        </row>
        <row r="346">
          <cell r="A346" t="str">
            <v>EVL140</v>
          </cell>
          <cell r="B346" t="str">
            <v>EVL140.U003</v>
          </cell>
          <cell r="C346" t="str">
            <v xml:space="preserve">Фронталь скромности стола 1200, фронталь Дуб Честерфилд </v>
          </cell>
          <cell r="D346" t="str">
            <v xml:space="preserve">Нет </v>
          </cell>
          <cell r="E346" t="str">
            <v xml:space="preserve">Нет </v>
          </cell>
          <cell r="F346" t="str">
            <v xml:space="preserve">Дуб Честерфилд </v>
          </cell>
          <cell r="G346">
            <v>1266.1428571428569</v>
          </cell>
          <cell r="H346">
            <v>709.04</v>
          </cell>
        </row>
        <row r="347">
          <cell r="A347" t="str">
            <v>EVL141</v>
          </cell>
          <cell r="B347" t="str">
            <v>EVL141.ANT</v>
          </cell>
          <cell r="C347" t="str">
            <v>Фронталь скромности стола 1400, фронталь АНТРАЦИТ</v>
          </cell>
          <cell r="D347" t="str">
            <v xml:space="preserve">Нет </v>
          </cell>
          <cell r="E347" t="str">
            <v xml:space="preserve">Нет </v>
          </cell>
          <cell r="F347" t="str">
            <v>АНТРАЦИТ</v>
          </cell>
          <cell r="G347">
            <v>1443.5142857142857</v>
          </cell>
          <cell r="H347">
            <v>808.36800000000005</v>
          </cell>
        </row>
        <row r="348">
          <cell r="A348" t="str">
            <v>EVL141</v>
          </cell>
          <cell r="B348" t="str">
            <v>EVL141.H</v>
          </cell>
          <cell r="C348" t="str">
            <v>Фронталь скромности стола 1400, фронталь БЕЛЫЙ</v>
          </cell>
          <cell r="D348" t="str">
            <v xml:space="preserve">Нет </v>
          </cell>
          <cell r="E348" t="str">
            <v xml:space="preserve">Нет </v>
          </cell>
          <cell r="F348" t="str">
            <v>БЕЛЫЙ</v>
          </cell>
          <cell r="G348">
            <v>1443.5142857142857</v>
          </cell>
          <cell r="H348">
            <v>808.36800000000005</v>
          </cell>
        </row>
        <row r="349">
          <cell r="A349" t="str">
            <v>EVL141</v>
          </cell>
          <cell r="B349" t="str">
            <v>EVL141.U003</v>
          </cell>
          <cell r="C349" t="str">
            <v xml:space="preserve">Фронталь скромности стола 1400, фронталь Дуб Честерфилд </v>
          </cell>
          <cell r="D349" t="str">
            <v xml:space="preserve">Нет </v>
          </cell>
          <cell r="E349" t="str">
            <v xml:space="preserve">Нет </v>
          </cell>
          <cell r="F349" t="str">
            <v xml:space="preserve">Дуб Честерфилд </v>
          </cell>
          <cell r="G349">
            <v>1443.5142857142857</v>
          </cell>
          <cell r="H349">
            <v>808.36800000000005</v>
          </cell>
        </row>
        <row r="350">
          <cell r="A350" t="str">
            <v>EVL142</v>
          </cell>
          <cell r="B350" t="str">
            <v>EVL142.ANT</v>
          </cell>
          <cell r="C350" t="str">
            <v>Фронталь скромности стола 1600, фронталь АНТРАЦИТ</v>
          </cell>
          <cell r="D350" t="str">
            <v xml:space="preserve">Нет </v>
          </cell>
          <cell r="E350" t="str">
            <v xml:space="preserve">Нет </v>
          </cell>
          <cell r="F350" t="str">
            <v>АНТРАЦИТ</v>
          </cell>
          <cell r="G350">
            <v>1777.8857142857141</v>
          </cell>
          <cell r="H350">
            <v>995.61599999999999</v>
          </cell>
        </row>
        <row r="351">
          <cell r="A351" t="str">
            <v>EVL142</v>
          </cell>
          <cell r="B351" t="str">
            <v>EVL142.D</v>
          </cell>
          <cell r="C351" t="str">
            <v>Фронталь скромности стола 1600, фронталь ROVERE</v>
          </cell>
          <cell r="D351" t="str">
            <v xml:space="preserve">Нет </v>
          </cell>
          <cell r="E351" t="str">
            <v xml:space="preserve">Нет </v>
          </cell>
          <cell r="F351" t="str">
            <v>ROVERE</v>
          </cell>
          <cell r="G351">
            <v>1777.8857142857141</v>
          </cell>
          <cell r="H351">
            <v>995.61599999999999</v>
          </cell>
        </row>
        <row r="352">
          <cell r="A352" t="str">
            <v>EVL142</v>
          </cell>
          <cell r="B352" t="str">
            <v>EVL142.H</v>
          </cell>
          <cell r="C352" t="str">
            <v>Фронталь скромности стола 1600, фронталь БЕЛЫЙ</v>
          </cell>
          <cell r="D352" t="str">
            <v xml:space="preserve">Нет </v>
          </cell>
          <cell r="E352" t="str">
            <v xml:space="preserve">Нет </v>
          </cell>
          <cell r="F352" t="str">
            <v>БЕЛЫЙ</v>
          </cell>
          <cell r="G352">
            <v>1777.8857142857141</v>
          </cell>
          <cell r="H352">
            <v>995.61599999999999</v>
          </cell>
        </row>
        <row r="353">
          <cell r="A353" t="str">
            <v>EVL142</v>
          </cell>
          <cell r="B353" t="str">
            <v>EVL142.L</v>
          </cell>
          <cell r="C353" t="str">
            <v>Фронталь скромности стола 1600, фронталь ДУБ 131</v>
          </cell>
          <cell r="D353" t="str">
            <v xml:space="preserve">Нет </v>
          </cell>
          <cell r="E353" t="str">
            <v xml:space="preserve">Нет </v>
          </cell>
          <cell r="F353" t="str">
            <v>ДУБ 131</v>
          </cell>
          <cell r="G353">
            <v>1777.8857142857141</v>
          </cell>
          <cell r="H353">
            <v>995.61599999999999</v>
          </cell>
        </row>
        <row r="354">
          <cell r="A354" t="str">
            <v>EVL142</v>
          </cell>
          <cell r="B354" t="str">
            <v>EVL142.SLT</v>
          </cell>
          <cell r="C354" t="str">
            <v>Фронталь скромности стола 1600, фронталь Салтилло</v>
          </cell>
          <cell r="D354" t="str">
            <v xml:space="preserve">Нет </v>
          </cell>
          <cell r="E354" t="str">
            <v xml:space="preserve">Нет </v>
          </cell>
          <cell r="F354" t="str">
            <v>Салтилло</v>
          </cell>
          <cell r="G354">
            <v>1777.8857142857141</v>
          </cell>
          <cell r="H354">
            <v>995.61599999999999</v>
          </cell>
        </row>
        <row r="355">
          <cell r="A355" t="str">
            <v>EVL142</v>
          </cell>
          <cell r="B355" t="str">
            <v>EVL142.U003</v>
          </cell>
          <cell r="C355" t="str">
            <v>Фронталь скромности стола 1600</v>
          </cell>
          <cell r="D355" t="str">
            <v xml:space="preserve">Нет </v>
          </cell>
          <cell r="E355" t="str">
            <v xml:space="preserve">Нет </v>
          </cell>
          <cell r="F355" t="str">
            <v xml:space="preserve">Дуб Честерфилд </v>
          </cell>
          <cell r="G355">
            <v>1777.8857142857141</v>
          </cell>
          <cell r="H355">
            <v>995.61599999999999</v>
          </cell>
        </row>
        <row r="356">
          <cell r="A356" t="str">
            <v>EVL143</v>
          </cell>
          <cell r="B356" t="str">
            <v>EVL143.ANT</v>
          </cell>
          <cell r="C356" t="str">
            <v>Фронталь скромности стола 1800</v>
          </cell>
          <cell r="D356" t="str">
            <v xml:space="preserve">Нет </v>
          </cell>
          <cell r="E356" t="str">
            <v xml:space="preserve">Нет </v>
          </cell>
          <cell r="F356" t="str">
            <v>АНТРАЦИТ</v>
          </cell>
          <cell r="G356">
            <v>1994.4571428571426</v>
          </cell>
          <cell r="H356">
            <v>1116.896</v>
          </cell>
        </row>
        <row r="357">
          <cell r="A357" t="str">
            <v>EVL143</v>
          </cell>
          <cell r="B357" t="str">
            <v>EVL143.SLT</v>
          </cell>
          <cell r="C357" t="str">
            <v>Фронталь скромности стола 1800, фронталь Салтилло</v>
          </cell>
          <cell r="D357" t="str">
            <v xml:space="preserve">Нет </v>
          </cell>
          <cell r="E357" t="str">
            <v xml:space="preserve">Нет </v>
          </cell>
          <cell r="F357" t="str">
            <v>Салтилло</v>
          </cell>
          <cell r="G357">
            <v>1994.4571428571426</v>
          </cell>
          <cell r="H357">
            <v>1116.896</v>
          </cell>
        </row>
        <row r="358">
          <cell r="A358" t="str">
            <v>EVL143</v>
          </cell>
          <cell r="B358" t="str">
            <v>EVL143.U003</v>
          </cell>
          <cell r="C358" t="str">
            <v xml:space="preserve">Фронталь скромности стола 1800, фронталь Дуб Честерфилд </v>
          </cell>
          <cell r="D358" t="str">
            <v xml:space="preserve">Нет </v>
          </cell>
          <cell r="E358" t="str">
            <v xml:space="preserve">Нет </v>
          </cell>
          <cell r="F358" t="str">
            <v xml:space="preserve">Дуб Честерфилд </v>
          </cell>
          <cell r="G358">
            <v>1994.4571428571426</v>
          </cell>
          <cell r="H358">
            <v>1116.896</v>
          </cell>
        </row>
        <row r="359">
          <cell r="A359" t="str">
            <v>EVL150</v>
          </cell>
          <cell r="B359" t="str">
            <v>EVL150/U003/ANT/ANT.U003</v>
          </cell>
          <cell r="C359" t="str">
            <v>Стол письменный 1000*600*750, опора ЛДСП Дуб Честерфилд , фронталь АНТРАЦИТ, заглушка ANT, столешница Дуб Честерфилд, глубиной 600 мм</v>
          </cell>
          <cell r="D359" t="str">
            <v xml:space="preserve">Нет </v>
          </cell>
          <cell r="E359" t="str">
            <v xml:space="preserve">Нет </v>
          </cell>
          <cell r="F359" t="str">
            <v xml:space="preserve">Дуб Честерфилд </v>
          </cell>
          <cell r="G359">
            <v>8403.8285714285703</v>
          </cell>
          <cell r="H359">
            <v>4706.1440000000002</v>
          </cell>
        </row>
        <row r="360">
          <cell r="A360" t="str">
            <v>EVL151</v>
          </cell>
          <cell r="B360" t="str">
            <v>EVL151/ANT/ANT/ANT.SLT</v>
          </cell>
          <cell r="C360" t="str">
            <v>Стол письменный 1200*600*750, опора ЛДСП АНТРАЦИТ, фронталь АНТРАЦИТ, цвет заглушки ANT, столешница Салтилло, глубиной 600 мм</v>
          </cell>
          <cell r="D360" t="str">
            <v xml:space="preserve">Нет </v>
          </cell>
          <cell r="E360" t="str">
            <v xml:space="preserve">Нет </v>
          </cell>
          <cell r="F360" t="str">
            <v>Салтилло</v>
          </cell>
          <cell r="G360">
            <v>9071.4571428571435</v>
          </cell>
          <cell r="H360">
            <v>5080.0160000000005</v>
          </cell>
        </row>
        <row r="361">
          <cell r="A361" t="str">
            <v>EVL151</v>
          </cell>
          <cell r="B361" t="str">
            <v>EVL151/U003/ANT/ANT.U003</v>
          </cell>
          <cell r="C361" t="str">
            <v>Стол письменный 1200*600*750, опора ЛДСП Дуб Честерфилд , фронталь АНТРАЦИТ, заглушка ANT, столешница Дуб Честерфилд, глубиной 600 мм</v>
          </cell>
          <cell r="D361" t="str">
            <v xml:space="preserve">Нет </v>
          </cell>
          <cell r="E361" t="str">
            <v xml:space="preserve">Нет </v>
          </cell>
          <cell r="F361" t="str">
            <v xml:space="preserve">Дуб Честерфилд </v>
          </cell>
          <cell r="G361">
            <v>9071.4571428571435</v>
          </cell>
          <cell r="H361">
            <v>5080.0160000000005</v>
          </cell>
        </row>
        <row r="362">
          <cell r="A362" t="str">
            <v>EVL152</v>
          </cell>
          <cell r="B362" t="str">
            <v>EVL152/ANT/ANT/ANT.SLT</v>
          </cell>
          <cell r="C362" t="str">
            <v>Стол письменный 1400*600*750, опора ЛДСП АНТРАЦИТ, фронталь АНТРАЦИТ, цвет заглушки ANT, столешница Салтилло, глубиной 600 мм</v>
          </cell>
          <cell r="D362" t="str">
            <v xml:space="preserve">Нет </v>
          </cell>
          <cell r="E362" t="str">
            <v xml:space="preserve">Нет </v>
          </cell>
          <cell r="F362" t="str">
            <v>Салтилло</v>
          </cell>
          <cell r="G362">
            <v>9162.942857142858</v>
          </cell>
          <cell r="H362">
            <v>5131.2480000000005</v>
          </cell>
        </row>
        <row r="363">
          <cell r="A363" t="str">
            <v>EVL153</v>
          </cell>
          <cell r="B363" t="str">
            <v>EVL153/U003/ANT/ANT.U003</v>
          </cell>
          <cell r="C363" t="str">
            <v>Стол письменный 1600*600*750, опора ЛДСП Дуб Честерфилд , фронталь АНТРАЦИТ, цвет заглушки ANT, столешница Дуб Честерфилд , глубиной 600 мм</v>
          </cell>
          <cell r="D363" t="str">
            <v xml:space="preserve">Нет </v>
          </cell>
          <cell r="E363" t="str">
            <v xml:space="preserve">Нет </v>
          </cell>
          <cell r="F363" t="str">
            <v xml:space="preserve">Дуб Честерфилд </v>
          </cell>
          <cell r="G363">
            <v>10350.914285714285</v>
          </cell>
          <cell r="H363">
            <v>5796.5120000000006</v>
          </cell>
        </row>
        <row r="364">
          <cell r="A364" t="str">
            <v>EVL155</v>
          </cell>
          <cell r="B364" t="str">
            <v>EVL155/ANT/ANT/ANT.SLT</v>
          </cell>
          <cell r="C364" t="str">
            <v>Стол письменный 1200  на ДСП опорах,  глубиной 700 мм, опора АНТРАЦИТ , фронталь АНТРАЦИТ, заглушка ANT, столешница Салтилло</v>
          </cell>
          <cell r="D364" t="str">
            <v xml:space="preserve">Нет </v>
          </cell>
          <cell r="E364" t="str">
            <v xml:space="preserve">Нет </v>
          </cell>
          <cell r="F364" t="str">
            <v>Салтилло</v>
          </cell>
          <cell r="G364">
            <v>8902.5499999999993</v>
          </cell>
          <cell r="H364">
            <v>4985.4279999999999</v>
          </cell>
        </row>
        <row r="365">
          <cell r="A365" t="str">
            <v>EVL155</v>
          </cell>
          <cell r="B365" t="str">
            <v>EVL155/D/D/H.D</v>
          </cell>
          <cell r="C365" t="str">
            <v>Стол письменный 1200*700*750, опора ЛДСП ROVERE, фронталь ROVERE, цвет заглушки H, столешница ROVERE, глубиной 700 мм</v>
          </cell>
          <cell r="D365" t="str">
            <v xml:space="preserve">Нет </v>
          </cell>
          <cell r="E365" t="str">
            <v xml:space="preserve">Нет </v>
          </cell>
          <cell r="F365" t="str">
            <v>ROVERE</v>
          </cell>
          <cell r="G365">
            <v>8902.5499999999993</v>
          </cell>
          <cell r="H365">
            <v>4985.4279999999999</v>
          </cell>
        </row>
        <row r="366">
          <cell r="A366" t="str">
            <v>EVL155</v>
          </cell>
          <cell r="B366" t="str">
            <v>EVL155/H/H/H.U003</v>
          </cell>
          <cell r="C366" t="str">
            <v>Стол письменный 1200*700*750, опора ЛДСП БЕЛЫЙ, фронталь БЕЛЫЙ, цвет заглушки H, столешница Дуб Честерфилд , глубиной 700 мм</v>
          </cell>
          <cell r="D366" t="str">
            <v xml:space="preserve">Нет </v>
          </cell>
          <cell r="E366" t="str">
            <v xml:space="preserve">Нет </v>
          </cell>
          <cell r="F366" t="str">
            <v xml:space="preserve">Дуб Честерфилд </v>
          </cell>
          <cell r="G366">
            <v>8902.5499999999993</v>
          </cell>
          <cell r="H366">
            <v>4985.4279999999999</v>
          </cell>
        </row>
        <row r="367">
          <cell r="A367" t="str">
            <v>EVL155</v>
          </cell>
          <cell r="B367" t="str">
            <v>EVL155/U003/ANT/ANT.U003</v>
          </cell>
          <cell r="C367" t="str">
            <v xml:space="preserve">Стол письменный 1200  на ДСП опорах,  глубиной 700 мм, опора Дуб Честерфилд , фронталь АНТРАЦИТ, заглушка ANT, столешница Дуб Честерфилд </v>
          </cell>
          <cell r="D367" t="str">
            <v xml:space="preserve">Нет </v>
          </cell>
          <cell r="E367" t="str">
            <v xml:space="preserve">Нет </v>
          </cell>
          <cell r="F367" t="str">
            <v xml:space="preserve">Дуб Честерфилд </v>
          </cell>
          <cell r="G367">
            <v>8902.5499999999993</v>
          </cell>
          <cell r="H367">
            <v>4985.4279999999999</v>
          </cell>
        </row>
        <row r="368">
          <cell r="A368" t="str">
            <v>EVL155</v>
          </cell>
          <cell r="B368" t="str">
            <v>EVL155/U003/H/H.U003</v>
          </cell>
          <cell r="C368" t="str">
            <v>Стол письменный 1200*700*750, опора ЛДСП Дуб Честерфилд , фронталь БЕЛЫЙ, цвет заглушки H, столешница Дуб Честерфилд , глубиной 700 мм</v>
          </cell>
          <cell r="D368" t="str">
            <v xml:space="preserve">Нет </v>
          </cell>
          <cell r="E368" t="str">
            <v xml:space="preserve">Нет </v>
          </cell>
          <cell r="F368" t="str">
            <v xml:space="preserve">Дуб Честерфилд </v>
          </cell>
          <cell r="G368">
            <v>8902.5499999999993</v>
          </cell>
          <cell r="H368">
            <v>4985.4279999999999</v>
          </cell>
        </row>
        <row r="369">
          <cell r="A369" t="str">
            <v>EVL155</v>
          </cell>
          <cell r="B369" t="str">
            <v>EVL155/U003/U003/ANT.U003</v>
          </cell>
          <cell r="C369" t="str">
            <v>Стол письменный 1200*700*750, опора ЛДСП Дуб Честерфилд , фронталь Дуб Честерфилд , цвет заглушки ANT, столешница Дуб Честерфилд , глубиной 700 мм</v>
          </cell>
          <cell r="D369" t="str">
            <v xml:space="preserve">Нет </v>
          </cell>
          <cell r="E369" t="str">
            <v xml:space="preserve">Нет </v>
          </cell>
          <cell r="F369" t="str">
            <v xml:space="preserve">Дуб Честерфилд </v>
          </cell>
          <cell r="G369">
            <v>8902.5499999999993</v>
          </cell>
          <cell r="H369">
            <v>4985.4279999999999</v>
          </cell>
        </row>
        <row r="370">
          <cell r="A370" t="str">
            <v>EVL156</v>
          </cell>
          <cell r="B370" t="str">
            <v>EVL156/ANT/ANT/ANT.SLT</v>
          </cell>
          <cell r="C370" t="str">
            <v>Стол письменный 1400  на ДСП опорах,  глубиной 700 мм, опора АНТРАЦИТ , фронталь АНТРАЦИТ, заглушка ANT, столешница Салтилло</v>
          </cell>
          <cell r="D370" t="str">
            <v xml:space="preserve">Нет </v>
          </cell>
          <cell r="E370" t="str">
            <v xml:space="preserve">Нет </v>
          </cell>
          <cell r="F370" t="str">
            <v>Салтилло</v>
          </cell>
          <cell r="G370">
            <v>9566.0749999999989</v>
          </cell>
          <cell r="H370">
            <v>5357.0019999999995</v>
          </cell>
        </row>
        <row r="371">
          <cell r="A371" t="str">
            <v>EVL156</v>
          </cell>
          <cell r="B371" t="str">
            <v>EVL156/ANT/ANT/ANT.U003</v>
          </cell>
          <cell r="C371" t="str">
            <v>Стол письменный 1400*700*750, опора ЛДСП АНТРАЦИТ, фронталь АНТРАЦИТ, цвет заглушки ANT, столешница Дуб Честерфилд , глубиной 700 мм</v>
          </cell>
          <cell r="D371" t="str">
            <v xml:space="preserve">Нет </v>
          </cell>
          <cell r="E371" t="str">
            <v xml:space="preserve">Нет </v>
          </cell>
          <cell r="F371" t="str">
            <v xml:space="preserve">Дуб Честерфилд </v>
          </cell>
          <cell r="G371">
            <v>9566.0749999999989</v>
          </cell>
          <cell r="H371">
            <v>5357.0019999999995</v>
          </cell>
        </row>
        <row r="372">
          <cell r="A372" t="str">
            <v>EVL156</v>
          </cell>
          <cell r="B372" t="str">
            <v>EVL156/D/D/H.D</v>
          </cell>
          <cell r="C372" t="str">
            <v>Стол письменный 1400*700*750, опора ЛДСП ROVERE, фронталь ROVERE, цвет заглушки H, столешница ROVERE, глубиной 700 мм</v>
          </cell>
          <cell r="D372" t="str">
            <v xml:space="preserve">Нет </v>
          </cell>
          <cell r="E372" t="str">
            <v xml:space="preserve">Нет </v>
          </cell>
          <cell r="F372" t="str">
            <v>ROVERE</v>
          </cell>
          <cell r="G372">
            <v>9566.0749999999989</v>
          </cell>
          <cell r="H372">
            <v>5357.0019999999995</v>
          </cell>
        </row>
        <row r="373">
          <cell r="A373" t="str">
            <v>EVL156</v>
          </cell>
          <cell r="B373" t="str">
            <v>EVL156/H/H/H.U003</v>
          </cell>
          <cell r="C373" t="str">
            <v>Стол письменный 1400*700*750, опора ЛДСП БЕЛЫЙ, фронталь БЕЛЫЙ, цвет заглушки H, столешница Дуб Честерфилд , глубиной 700 мм</v>
          </cell>
          <cell r="D373" t="str">
            <v xml:space="preserve">Нет </v>
          </cell>
          <cell r="E373" t="str">
            <v xml:space="preserve">Нет </v>
          </cell>
          <cell r="F373" t="str">
            <v xml:space="preserve">Дуб Честерфилд </v>
          </cell>
          <cell r="G373">
            <v>9566.0749999999989</v>
          </cell>
          <cell r="H373">
            <v>5357.0019999999995</v>
          </cell>
        </row>
        <row r="374">
          <cell r="A374" t="str">
            <v>EVL156</v>
          </cell>
          <cell r="B374" t="str">
            <v>EVL156/L/ANT/ANT.L</v>
          </cell>
          <cell r="C374" t="str">
            <v>Стол письменный 1400*700*750, опора ЛДСП ДУБ 131, фронталь АНТРАЦИТ, цвет заглушки ANT, столешница ДУБ 131, глубиной 700 мм</v>
          </cell>
          <cell r="D374" t="str">
            <v xml:space="preserve">Нет </v>
          </cell>
          <cell r="E374" t="str">
            <v xml:space="preserve">Нет </v>
          </cell>
          <cell r="F374" t="str">
            <v>ДУБ 131</v>
          </cell>
          <cell r="G374">
            <v>9566.0749999999989</v>
          </cell>
          <cell r="H374">
            <v>5357.0019999999995</v>
          </cell>
        </row>
        <row r="375">
          <cell r="A375" t="str">
            <v>EVL156</v>
          </cell>
          <cell r="B375" t="str">
            <v>EVL156/SLT/SLT/ANT.SLT</v>
          </cell>
          <cell r="C375" t="str">
            <v>Стол письменный 1400*700*750, опора ЛДСП Салтилло, фронталь Салтилло, цвет заглушки ANT, столешница Салтилло, глубиной 700 мм</v>
          </cell>
          <cell r="D375" t="str">
            <v xml:space="preserve">Нет </v>
          </cell>
          <cell r="E375" t="str">
            <v xml:space="preserve">Нет </v>
          </cell>
          <cell r="F375" t="str">
            <v>Салтилло</v>
          </cell>
          <cell r="G375">
            <v>9566.0749999999989</v>
          </cell>
          <cell r="H375">
            <v>5357.0019999999995</v>
          </cell>
        </row>
        <row r="376">
          <cell r="A376" t="str">
            <v>EVL156</v>
          </cell>
          <cell r="B376" t="str">
            <v>EVL156/U003/ANT/ANT.U003</v>
          </cell>
          <cell r="C376" t="str">
            <v>Стол письменный 1400*700*750, опора ЛДСП Дуб Честерфилд , фронталь АНТРАЦИТ, цвет заглушки ANT, столешница Дуб Честерфилд , глубиной 700 мм</v>
          </cell>
          <cell r="D376" t="str">
            <v xml:space="preserve">Нет </v>
          </cell>
          <cell r="E376" t="str">
            <v xml:space="preserve">Нет </v>
          </cell>
          <cell r="F376" t="str">
            <v xml:space="preserve">Дуб Честерфилд </v>
          </cell>
          <cell r="G376">
            <v>9566.0749999999989</v>
          </cell>
          <cell r="H376">
            <v>5357.0019999999995</v>
          </cell>
        </row>
        <row r="377">
          <cell r="A377" t="str">
            <v>EVL156</v>
          </cell>
          <cell r="B377" t="str">
            <v>EVL156/U003/H/ANT.U003</v>
          </cell>
          <cell r="C377" t="str">
            <v>Стол письменный 1400*700*750, опора ЛДСП Дуб Честерфилд , фронталь БЕЛЫЙ, цвет заглушки ANT, столешница Дуб Честерфилд , глубиной 700 мм</v>
          </cell>
          <cell r="D377" t="str">
            <v xml:space="preserve">Нет </v>
          </cell>
          <cell r="E377" t="str">
            <v xml:space="preserve">Нет </v>
          </cell>
          <cell r="F377" t="str">
            <v xml:space="preserve">Дуб Честерфилд </v>
          </cell>
          <cell r="G377">
            <v>9566.0749999999989</v>
          </cell>
          <cell r="H377">
            <v>5357.0019999999995</v>
          </cell>
        </row>
        <row r="378">
          <cell r="A378" t="str">
            <v>EVL156</v>
          </cell>
          <cell r="B378" t="str">
            <v>EVL156/U003/U003/ANT.U003</v>
          </cell>
          <cell r="C378" t="str">
            <v>Стол письменный 1400*700*750, опора ЛДСП Дуб Честерфилд , фронталь Дуб Честерфилд , цвет заглушки ANT, столешница Дуб Честерфилд , глубиной 700 мм</v>
          </cell>
          <cell r="D378" t="str">
            <v xml:space="preserve">Нет </v>
          </cell>
          <cell r="E378" t="str">
            <v xml:space="preserve">Нет </v>
          </cell>
          <cell r="F378" t="str">
            <v xml:space="preserve">Дуб Честерфилд </v>
          </cell>
          <cell r="G378">
            <v>9566.0749999999989</v>
          </cell>
          <cell r="H378">
            <v>5357.0019999999995</v>
          </cell>
        </row>
        <row r="379">
          <cell r="A379" t="str">
            <v>EVL157</v>
          </cell>
          <cell r="B379" t="str">
            <v>EVL157/ANT/ANT/ANT.SLT</v>
          </cell>
          <cell r="C379" t="str">
            <v>Стол письменный 1600  на ДСП опорах,  глубиной 700 мм, опора АНТРАЦИТ , фронталь АНТРАЦИТ, заглушка ANT, столешница Салтилло</v>
          </cell>
          <cell r="D379" t="str">
            <v xml:space="preserve">Нет </v>
          </cell>
          <cell r="E379" t="str">
            <v xml:space="preserve">Нет </v>
          </cell>
          <cell r="F379" t="str">
            <v>Салтилло</v>
          </cell>
          <cell r="G379">
            <v>10172.099999999999</v>
          </cell>
          <cell r="H379">
            <v>5696.3760000000002</v>
          </cell>
        </row>
        <row r="380">
          <cell r="A380" t="str">
            <v>EVL157</v>
          </cell>
          <cell r="B380" t="str">
            <v>EVL157/D/D/H.D</v>
          </cell>
          <cell r="C380" t="str">
            <v>Стол письменный 1600*700*750, опора ЛДСП ROVERE, фронталь ROVERE, цвет заглушки H, столешница ROVERE, глубиной 700 мм</v>
          </cell>
          <cell r="D380" t="str">
            <v xml:space="preserve">Нет </v>
          </cell>
          <cell r="E380" t="str">
            <v xml:space="preserve">Нет </v>
          </cell>
          <cell r="F380" t="str">
            <v>ROVERE</v>
          </cell>
          <cell r="G380">
            <v>10172.099999999999</v>
          </cell>
          <cell r="H380">
            <v>5696.3760000000002</v>
          </cell>
        </row>
        <row r="381">
          <cell r="A381" t="str">
            <v>EVL157</v>
          </cell>
          <cell r="B381" t="str">
            <v>EVL157/H/H/H.U003</v>
          </cell>
          <cell r="C381" t="str">
            <v>Стол письменный 1600*700*750, опора ЛДСП БЕЛЫЙ, фронталь БЕЛЫЙ, цвет заглушки H, столешница Дуб Честерфилд , глубиной 700 мм</v>
          </cell>
          <cell r="D381" t="str">
            <v xml:space="preserve">Нет </v>
          </cell>
          <cell r="E381" t="str">
            <v xml:space="preserve">Нет </v>
          </cell>
          <cell r="F381" t="str">
            <v xml:space="preserve">Дуб Честерфилд </v>
          </cell>
          <cell r="G381">
            <v>10172.099999999999</v>
          </cell>
          <cell r="H381">
            <v>5696.3760000000002</v>
          </cell>
        </row>
        <row r="382">
          <cell r="A382" t="str">
            <v>EVL157</v>
          </cell>
          <cell r="B382" t="str">
            <v>EVL157/L/L/H.L</v>
          </cell>
          <cell r="C382" t="str">
            <v>Стол письменный 1600*700*750, опора ЛДСП ДУБ 131, фронталь ДУБ 131, цвет заглушки H, столешница ДУБ 131, глубиной 700 мм</v>
          </cell>
          <cell r="D382" t="str">
            <v xml:space="preserve">Нет </v>
          </cell>
          <cell r="E382" t="str">
            <v xml:space="preserve">Нет </v>
          </cell>
          <cell r="F382" t="str">
            <v>ДУБ 131</v>
          </cell>
          <cell r="G382">
            <v>10172.099999999999</v>
          </cell>
          <cell r="H382">
            <v>5696.3760000000002</v>
          </cell>
        </row>
        <row r="383">
          <cell r="A383" t="str">
            <v>EVL157</v>
          </cell>
          <cell r="B383" t="str">
            <v>EVL157/U003/ANT/ANT.U003</v>
          </cell>
          <cell r="C383" t="str">
            <v xml:space="preserve">Стол письменный 1600  на ДСП опорах,  глубиной 700 мм, опора Дуб Честерфилд , фронталь АНТРАЦИТ, заглушка ANT, столешница Дуб Честерфилд </v>
          </cell>
          <cell r="D383" t="str">
            <v xml:space="preserve">Нет </v>
          </cell>
          <cell r="E383" t="str">
            <v xml:space="preserve">Нет </v>
          </cell>
          <cell r="F383" t="str">
            <v xml:space="preserve">Дуб Честерфилд </v>
          </cell>
          <cell r="G383">
            <v>10172.099999999999</v>
          </cell>
          <cell r="H383">
            <v>5696.3760000000002</v>
          </cell>
        </row>
        <row r="384">
          <cell r="A384" t="str">
            <v>EVL157</v>
          </cell>
          <cell r="B384" t="str">
            <v>EVL157/U003/H/ANT.U003</v>
          </cell>
          <cell r="C384" t="str">
            <v>Стол письменный 1600*700*750, опора ЛДСП Дуб Честерфилд , фронталь БЕЛЫЙ, цвет заглушки ANT, столешница Дуб Честерфилд , глубиной 700 мм</v>
          </cell>
          <cell r="D384" t="str">
            <v xml:space="preserve">Нет </v>
          </cell>
          <cell r="E384" t="str">
            <v xml:space="preserve">Нет </v>
          </cell>
          <cell r="F384" t="str">
            <v xml:space="preserve">Дуб Честерфилд </v>
          </cell>
          <cell r="G384">
            <v>10172.099999999999</v>
          </cell>
          <cell r="H384">
            <v>5696.3760000000002</v>
          </cell>
        </row>
        <row r="385">
          <cell r="A385" t="str">
            <v>EVL157</v>
          </cell>
          <cell r="B385" t="str">
            <v>EVL157/U003/U003/ANT.U003</v>
          </cell>
          <cell r="C385" t="str">
            <v>Стол письменный 1600*700*750, опора ЛДСП Дуб Честерфилд , фронталь Дуб Честерфилд , цвет заглушки ANT, столешница Дуб Честерфилд , глубиной 700 мм</v>
          </cell>
          <cell r="D385" t="str">
            <v xml:space="preserve">Нет </v>
          </cell>
          <cell r="E385" t="str">
            <v xml:space="preserve">Нет </v>
          </cell>
          <cell r="F385" t="str">
            <v xml:space="preserve">Дуб Честерфилд </v>
          </cell>
          <cell r="G385">
            <v>10172.099999999999</v>
          </cell>
          <cell r="H385">
            <v>5696.3760000000002</v>
          </cell>
        </row>
        <row r="386">
          <cell r="A386" t="str">
            <v>EVL158</v>
          </cell>
          <cell r="B386" t="str">
            <v>EVL158/ANT/ANT/ANT.SLT</v>
          </cell>
          <cell r="C386" t="str">
            <v>Стол письменный 1800  на ДСП опорах,  глубиной 700 мм, опора АНТРАЦИТ , фронталь АНТРАЦИТ, заглушка ANT, столешница Салтилло</v>
          </cell>
          <cell r="D386" t="str">
            <v xml:space="preserve">Нет </v>
          </cell>
          <cell r="E386" t="str">
            <v xml:space="preserve">Нет </v>
          </cell>
          <cell r="F386" t="str">
            <v>Салтилло</v>
          </cell>
          <cell r="G386">
            <v>12035.22857142857</v>
          </cell>
          <cell r="H386">
            <v>6739.7280000000001</v>
          </cell>
        </row>
        <row r="387">
          <cell r="A387" t="str">
            <v>EVL158</v>
          </cell>
          <cell r="B387" t="str">
            <v>EVL158/U003/ANT/ANT.U003</v>
          </cell>
          <cell r="C387" t="str">
            <v xml:space="preserve">Стол письменный 1800  на ДСП опорах,  глубиной 700 мм, опора Дуб Честерфилд , фронталь АНТРАЦИТ, заглушка ANT, столешница Дуб Честерфилд </v>
          </cell>
          <cell r="D387" t="str">
            <v xml:space="preserve">Нет </v>
          </cell>
          <cell r="E387" t="str">
            <v xml:space="preserve">Нет </v>
          </cell>
          <cell r="F387" t="str">
            <v xml:space="preserve">Дуб Честерфилд </v>
          </cell>
          <cell r="G387">
            <v>12035.22857142857</v>
          </cell>
          <cell r="H387">
            <v>6739.7280000000001</v>
          </cell>
        </row>
        <row r="388">
          <cell r="A388" t="str">
            <v>EVL160</v>
          </cell>
          <cell r="B388" t="str">
            <v>EVL160/ANT/ANT/ANT.U003</v>
          </cell>
          <cell r="C388" t="str">
            <v>Стол письменный 1200*800*750, опора ЛДСП АНТРАЦИТ, фронталь АНТРАЦИТ, цвет заглушки ANT, столешница Дуб Честерфилд , глубиной 800 мм</v>
          </cell>
          <cell r="D388" t="str">
            <v xml:space="preserve">Нет </v>
          </cell>
          <cell r="E388" t="str">
            <v xml:space="preserve">Нет </v>
          </cell>
          <cell r="F388" t="str">
            <v xml:space="preserve">Дуб Честерфилд </v>
          </cell>
          <cell r="G388">
            <v>10290.828571428572</v>
          </cell>
          <cell r="H388">
            <v>5762.8640000000005</v>
          </cell>
        </row>
        <row r="389">
          <cell r="A389" t="str">
            <v>EVL161</v>
          </cell>
          <cell r="B389" t="str">
            <v>EVL161/ANT/ANT/ANT.U003</v>
          </cell>
          <cell r="C389" t="str">
            <v>Стол письменный 1400*800*750, опора ЛДСП АНТРАЦИТ, фронталь АНТРАЦИТ, цвет заглушки ANT, столешница Дуб Честерфилд , глубиной 800 мм</v>
          </cell>
          <cell r="D389" t="str">
            <v xml:space="preserve">Нет </v>
          </cell>
          <cell r="E389" t="str">
            <v xml:space="preserve">Нет </v>
          </cell>
          <cell r="F389" t="str">
            <v xml:space="preserve">Дуб Честерфилд </v>
          </cell>
          <cell r="G389">
            <v>11088.714285714284</v>
          </cell>
          <cell r="H389">
            <v>6209.68</v>
          </cell>
        </row>
        <row r="390">
          <cell r="A390" t="str">
            <v>EVL162</v>
          </cell>
          <cell r="B390" t="str">
            <v>EVL162/L/ANT/ANT.L</v>
          </cell>
          <cell r="C390" t="str">
            <v>Стол письменный 1600*800*750, опора ЛДСП ДУБ 131, фронталь АНТРАЦИТ, цвет заглушки ANT, столешница ДУБ 131, глубиной 800 мм</v>
          </cell>
          <cell r="D390" t="str">
            <v xml:space="preserve">Нет </v>
          </cell>
          <cell r="E390" t="str">
            <v xml:space="preserve">Нет </v>
          </cell>
          <cell r="F390" t="str">
            <v>ДУБ 131</v>
          </cell>
          <cell r="G390">
            <v>12304.22857142857</v>
          </cell>
          <cell r="H390">
            <v>6890.3679999999995</v>
          </cell>
        </row>
        <row r="391">
          <cell r="A391" t="str">
            <v>EVL163</v>
          </cell>
          <cell r="B391" t="str">
            <v>EVL163/SLT/SLT/ANT.SLT</v>
          </cell>
          <cell r="C391" t="str">
            <v>Стол письменный 1800*800*750, опора ЛДСП Салтилло, фронталь Салтилло, цвет заглушки ANT, столешница Салтилло, глубиной 800 мм</v>
          </cell>
          <cell r="D391" t="str">
            <v xml:space="preserve">Нет </v>
          </cell>
          <cell r="E391" t="str">
            <v xml:space="preserve">Нет </v>
          </cell>
          <cell r="F391" t="str">
            <v>Салтилло</v>
          </cell>
          <cell r="G391">
            <v>13390.028571428573</v>
          </cell>
          <cell r="H391">
            <v>7498.4160000000011</v>
          </cell>
        </row>
        <row r="392">
          <cell r="A392" t="str">
            <v>EVL168DX</v>
          </cell>
          <cell r="B392" t="str">
            <v>EVL168DX/H/H/H.H</v>
          </cell>
          <cell r="C392" t="str">
            <v>Стол криволинейный правый на ДСП опорах, глубиной 700/900 мм, опора ЛДСП БЕЛЫЙ, фронталь БЕЛЫЙ, цвет заглушки H, столешница БЕЛЫЙ</v>
          </cell>
          <cell r="D392" t="str">
            <v xml:space="preserve">Нет </v>
          </cell>
          <cell r="E392" t="str">
            <v xml:space="preserve">Нет </v>
          </cell>
          <cell r="F392" t="str">
            <v>БЕЛЫЙ</v>
          </cell>
          <cell r="G392">
            <v>9821.4249999999975</v>
          </cell>
          <cell r="H392">
            <v>5499.9979999999996</v>
          </cell>
        </row>
        <row r="393">
          <cell r="A393" t="str">
            <v>EVL168DX</v>
          </cell>
          <cell r="B393" t="str">
            <v>EVL168DX/L/L/H.L</v>
          </cell>
          <cell r="C393" t="str">
            <v>Стол криволинейный правый на ДСП опорах, глубиной 700/900 мм, опора ЛДСП ДУБ 131, фронталь ДУБ 131, цвет заглушки H, столешница ДУБ 131</v>
          </cell>
          <cell r="D393" t="str">
            <v xml:space="preserve">Нет </v>
          </cell>
          <cell r="E393" t="str">
            <v xml:space="preserve">Нет </v>
          </cell>
          <cell r="F393" t="str">
            <v>ДУБ 131</v>
          </cell>
          <cell r="G393">
            <v>9821.4249999999975</v>
          </cell>
          <cell r="H393">
            <v>5499.9979999999996</v>
          </cell>
        </row>
        <row r="394">
          <cell r="A394" t="str">
            <v>EVL168SX</v>
          </cell>
          <cell r="B394" t="str">
            <v>EVL168SX/ANT/ANT/ANT.U003</v>
          </cell>
          <cell r="C394" t="str">
            <v xml:space="preserve">Стол криволинейный левый на ДСП опорах, глубиной 700/900 мм, опора ЛДСП АНТРАЦИТ, фронталь АНТРАЦИТ, цвет заглушки ANT, столешница Дуб Честерфилд </v>
          </cell>
          <cell r="D394" t="str">
            <v xml:space="preserve">Нет </v>
          </cell>
          <cell r="E394" t="str">
            <v xml:space="preserve">Нет </v>
          </cell>
          <cell r="F394" t="str">
            <v xml:space="preserve">Дуб Честерфилд </v>
          </cell>
          <cell r="G394">
            <v>9821.4249999999975</v>
          </cell>
          <cell r="H394">
            <v>5499.9979999999996</v>
          </cell>
        </row>
        <row r="395">
          <cell r="A395" t="str">
            <v>EVL168SX</v>
          </cell>
          <cell r="B395" t="str">
            <v>EVL168SX/L/L/H.L</v>
          </cell>
          <cell r="C395" t="str">
            <v>Стол криволинейный левый на ДСП опорах, глубиной 700/900 мм, опора ЛДСП ДУБ 131, фронталь ДУБ 131, цвет заглушки H, столешница ДУБ 131</v>
          </cell>
          <cell r="D395" t="str">
            <v xml:space="preserve">Нет </v>
          </cell>
          <cell r="E395" t="str">
            <v xml:space="preserve">Нет </v>
          </cell>
          <cell r="F395" t="str">
            <v>ДУБ 131</v>
          </cell>
          <cell r="G395">
            <v>9821.4249999999975</v>
          </cell>
          <cell r="H395">
            <v>5499.9979999999996</v>
          </cell>
        </row>
        <row r="396">
          <cell r="A396" t="str">
            <v>EVL171DX</v>
          </cell>
          <cell r="B396" t="str">
            <v>EVL171DX/U003/U003/ANT.U003</v>
          </cell>
          <cell r="C396" t="str">
            <v xml:space="preserve">Стол криволинейный правый на ДСП опорах, глубиной 800/900 мм, опора ЛДСП Дуб Честерфилд , фронталь Дуб Честерфилд , цвет заглушки ANT, столешница Дуб </v>
          </cell>
          <cell r="D396" t="str">
            <v xml:space="preserve">Нет </v>
          </cell>
          <cell r="E396" t="str">
            <v xml:space="preserve">Нет </v>
          </cell>
          <cell r="F396" t="str">
            <v xml:space="preserve">Дуб Честерфилд </v>
          </cell>
          <cell r="G396">
            <v>12961.342857142858</v>
          </cell>
          <cell r="H396">
            <v>7258.3520000000008</v>
          </cell>
        </row>
        <row r="397">
          <cell r="A397" t="str">
            <v>EVL172DX</v>
          </cell>
          <cell r="B397" t="str">
            <v>EVL172DX/L/L/H.L</v>
          </cell>
          <cell r="C397" t="str">
            <v>Стол криволинейный правый на ДСП опорах, глубиной 600/600 мм, опора ЛДСП ДУБ 131, фронталь ДУБ 131, цвет заглушки H, столешница ДУБ 131</v>
          </cell>
          <cell r="D397" t="str">
            <v xml:space="preserve">Нет </v>
          </cell>
          <cell r="E397" t="str">
            <v xml:space="preserve">Нет </v>
          </cell>
          <cell r="F397" t="str">
            <v>ДУБ 131</v>
          </cell>
          <cell r="G397">
            <v>14662.571428571426</v>
          </cell>
          <cell r="H397">
            <v>8211.0399999999991</v>
          </cell>
        </row>
        <row r="398">
          <cell r="A398" t="str">
            <v>EVL172SX</v>
          </cell>
          <cell r="B398" t="str">
            <v>EVL172SX/L/L/H.L</v>
          </cell>
          <cell r="C398" t="str">
            <v>Стол криволинейный левый на ДСП опорах, глубиной 600/600 мм, опора ЛДСП ДУБ 131, фронталь ДУБ 131, цвет заглушки H, столешница ДУБ 131</v>
          </cell>
          <cell r="D398" t="str">
            <v xml:space="preserve">Нет </v>
          </cell>
          <cell r="E398" t="str">
            <v xml:space="preserve">Нет </v>
          </cell>
          <cell r="F398" t="str">
            <v>ДУБ 131</v>
          </cell>
          <cell r="G398">
            <v>14662.571428571426</v>
          </cell>
          <cell r="H398">
            <v>8211.0399999999991</v>
          </cell>
        </row>
        <row r="399">
          <cell r="A399" t="str">
            <v>EVL174SX</v>
          </cell>
          <cell r="B399" t="str">
            <v>EVL174SX/U003/H/ANT.U003</v>
          </cell>
          <cell r="C399" t="str">
            <v xml:space="preserve">Стол криволинейный левый на ДСП опорах, глубиной 700/600, опора ЛДСП Дуб Честерфилд , фронталь БЕЛЫЙ, цвет заглушки ANT, столешница Дуб Честерфилд </v>
          </cell>
          <cell r="D399" t="str">
            <v xml:space="preserve">Нет </v>
          </cell>
          <cell r="E399" t="str">
            <v xml:space="preserve">Нет </v>
          </cell>
          <cell r="F399" t="str">
            <v xml:space="preserve">Дуб Честерфилд </v>
          </cell>
          <cell r="G399">
            <v>14840.114285714284</v>
          </cell>
          <cell r="H399">
            <v>8310.4639999999999</v>
          </cell>
        </row>
        <row r="400">
          <cell r="A400" t="str">
            <v>EVL176DX</v>
          </cell>
          <cell r="B400" t="str">
            <v>EVL176DX/ANT/ANT/ANT.U003</v>
          </cell>
          <cell r="C400" t="str">
            <v xml:space="preserve">Стол криволинейный правый на ДСП опорах, глубиной 800/600 мм, опора ЛДСП АНТРАЦИТ, фронталь АНТРАЦИТ, цвет заглушки ANT, столешница Дуб Честерфилд </v>
          </cell>
          <cell r="D400" t="str">
            <v xml:space="preserve">Нет </v>
          </cell>
          <cell r="E400" t="str">
            <v xml:space="preserve">Нет </v>
          </cell>
          <cell r="F400" t="str">
            <v xml:space="preserve">Дуб Честерфилд </v>
          </cell>
          <cell r="G400">
            <v>14630.400000000001</v>
          </cell>
          <cell r="H400">
            <v>8193.0240000000013</v>
          </cell>
        </row>
        <row r="401">
          <cell r="A401" t="str">
            <v>EVL176SX</v>
          </cell>
          <cell r="B401" t="str">
            <v>EVL176SX/ANT/ANT/ANT.U003</v>
          </cell>
          <cell r="C401" t="str">
            <v xml:space="preserve">Стол криволинейный левый на ДСП опорах, глубиной 800/600 мм, опора ЛДСП АНТРАЦИТ, фронталь АНТРАЦИТ, цвет заглушки ANT, столешница Дуб Честерфилд </v>
          </cell>
          <cell r="D401" t="str">
            <v xml:space="preserve">Нет </v>
          </cell>
          <cell r="E401" t="str">
            <v xml:space="preserve">Нет </v>
          </cell>
          <cell r="F401" t="str">
            <v xml:space="preserve">Дуб Честерфилд </v>
          </cell>
          <cell r="G401">
            <v>14630.400000000001</v>
          </cell>
          <cell r="H401">
            <v>8193.0240000000013</v>
          </cell>
        </row>
        <row r="402">
          <cell r="A402" t="str">
            <v>EVL177DX</v>
          </cell>
          <cell r="B402" t="str">
            <v>EVL177DX/ANT/ANT/ANT.U003</v>
          </cell>
          <cell r="C402" t="str">
            <v xml:space="preserve">Стол криволинейный правый на ДСП опорах, глубиной 800/600, опора ЛДСП АНТРАЦИТ, фронталь АНТРАЦИТ, цвет заглушки ANT, столешница Дуб Честерфилд </v>
          </cell>
          <cell r="D402" t="str">
            <v xml:space="preserve">Нет </v>
          </cell>
          <cell r="E402" t="str">
            <v xml:space="preserve">Нет </v>
          </cell>
          <cell r="F402" t="str">
            <v xml:space="preserve">Дуб Честерфилд </v>
          </cell>
          <cell r="G402">
            <v>15898.399999999998</v>
          </cell>
          <cell r="H402">
            <v>8903.1039999999994</v>
          </cell>
        </row>
        <row r="403">
          <cell r="A403" t="str">
            <v>EVL177SX</v>
          </cell>
          <cell r="B403" t="str">
            <v>EVL177SX/U2108/U2108/ANT.U2108</v>
          </cell>
          <cell r="C403" t="str">
            <v>Стол криволинейный левый на ДСП опорах, глубиной 800/600, опора ЛДСП Венге Цаво, фронталь Венге Цаво, цвет заглушки ANT, столешница Венге Цаво</v>
          </cell>
          <cell r="D403" t="str">
            <v xml:space="preserve">Нет </v>
          </cell>
          <cell r="E403" t="str">
            <v xml:space="preserve">Нет </v>
          </cell>
          <cell r="F403" t="str">
            <v>Венге Цаво</v>
          </cell>
          <cell r="G403">
            <v>15898.399999999998</v>
          </cell>
          <cell r="H403">
            <v>8903.1039999999994</v>
          </cell>
        </row>
        <row r="404">
          <cell r="A404" t="str">
            <v>EVL180/О/60х30/</v>
          </cell>
          <cell r="B404" t="str">
            <v>EVL180/О/60х30/ANT.H</v>
          </cell>
          <cell r="C404" t="str">
            <v>Приставной элемент 1000*500*750 на О образном м/к 60х30 цвета ANT, столешница БЕЛЫЙ, глубиной 500 мм</v>
          </cell>
          <cell r="D404" t="str">
            <v xml:space="preserve">Нет </v>
          </cell>
          <cell r="E404" t="str">
            <v xml:space="preserve">Нет </v>
          </cell>
          <cell r="F404" t="str">
            <v>БЕЛЫЙ</v>
          </cell>
          <cell r="G404">
            <v>11457.885714285716</v>
          </cell>
          <cell r="H404">
            <v>6416.4160000000011</v>
          </cell>
        </row>
        <row r="405">
          <cell r="A405" t="str">
            <v>EVL180/О/60х30/</v>
          </cell>
          <cell r="B405" t="str">
            <v>EVL180/О/60х30/ANT.SLT</v>
          </cell>
          <cell r="C405" t="str">
            <v>Приставной элемент 1000*500*750, глубиной 500 мм, на О образном м/к 60х30, цвета ANT, столешница Салтилло</v>
          </cell>
          <cell r="D405" t="str">
            <v xml:space="preserve">Нет </v>
          </cell>
          <cell r="E405" t="str">
            <v xml:space="preserve">Нет </v>
          </cell>
          <cell r="F405" t="str">
            <v>Салтилло</v>
          </cell>
          <cell r="G405">
            <v>11457.885714285716</v>
          </cell>
          <cell r="H405">
            <v>6416.4160000000011</v>
          </cell>
        </row>
        <row r="406">
          <cell r="A406" t="str">
            <v>EVL180/О/60х30/</v>
          </cell>
          <cell r="B406" t="str">
            <v>EVL180/О/60х30/ANT.U003</v>
          </cell>
          <cell r="C406" t="str">
            <v>Приставной элемент 1000*500*750 на О образном м/к 60х30 цвета ANT, столешница Дуб Честерфилд , глубиной 500 мм</v>
          </cell>
          <cell r="D406" t="str">
            <v xml:space="preserve">Нет </v>
          </cell>
          <cell r="E406" t="str">
            <v xml:space="preserve">Нет </v>
          </cell>
          <cell r="F406" t="str">
            <v xml:space="preserve">Дуб Честерфилд </v>
          </cell>
          <cell r="G406">
            <v>11457.885714285716</v>
          </cell>
          <cell r="H406">
            <v>6416.4160000000011</v>
          </cell>
        </row>
        <row r="407">
          <cell r="A407" t="str">
            <v>EVL180/П/40х40/</v>
          </cell>
          <cell r="B407" t="str">
            <v>EVL180/П/40х40/ANT.SLT</v>
          </cell>
          <cell r="C407" t="str">
            <v>Приставной элемент 1000*500*750, глубиной 500 мм, на П образном м/к 40х40, цвета ANT, столешница Салтилло</v>
          </cell>
          <cell r="D407" t="str">
            <v xml:space="preserve">Нет </v>
          </cell>
          <cell r="E407" t="str">
            <v xml:space="preserve">Нет </v>
          </cell>
          <cell r="F407" t="str">
            <v>Салтилло</v>
          </cell>
          <cell r="G407">
            <v>11288.857142857141</v>
          </cell>
          <cell r="H407">
            <v>6321.76</v>
          </cell>
        </row>
        <row r="408">
          <cell r="A408" t="str">
            <v>EVL180/П/60х30/</v>
          </cell>
          <cell r="B408" t="str">
            <v>EVL180/П/60х30/ANT.H</v>
          </cell>
          <cell r="C408" t="str">
            <v>Приставной элемент 1000*500*750 на П образном м/к 60х30 цвета ANT, столешница БЕЛЫЙ, глубиной 500 мм</v>
          </cell>
          <cell r="D408" t="str">
            <v xml:space="preserve">Нет </v>
          </cell>
          <cell r="E408" t="str">
            <v xml:space="preserve">Нет </v>
          </cell>
          <cell r="F408" t="str">
            <v>БЕЛЫЙ</v>
          </cell>
          <cell r="G408">
            <v>11457.885714285716</v>
          </cell>
          <cell r="H408">
            <v>6416.4160000000011</v>
          </cell>
        </row>
        <row r="409">
          <cell r="A409" t="str">
            <v>EVL180/П/60х30/</v>
          </cell>
          <cell r="B409" t="str">
            <v>EVL180/П/60х30/ANT.L</v>
          </cell>
          <cell r="C409" t="str">
            <v>Приставной элемент 1000*500*750 на П образном м/к 60х30 цвета ANT, столешница ДУБ 131, глубиной 500 мм</v>
          </cell>
          <cell r="D409" t="str">
            <v xml:space="preserve">Нет </v>
          </cell>
          <cell r="E409" t="str">
            <v xml:space="preserve">Нет </v>
          </cell>
          <cell r="F409" t="str">
            <v>ДУБ 131</v>
          </cell>
          <cell r="G409">
            <v>11457.885714285716</v>
          </cell>
          <cell r="H409">
            <v>6416.4160000000011</v>
          </cell>
        </row>
        <row r="410">
          <cell r="A410" t="str">
            <v>EVL180/П/60х30/</v>
          </cell>
          <cell r="B410" t="str">
            <v>EVL180/П/60х30/ANT.SLT</v>
          </cell>
          <cell r="C410" t="str">
            <v>Приставной элемент 1000*500*750, глубиной 500 мм, на П образном м/к 60х30, цвета ANT, столешница Салтилло</v>
          </cell>
          <cell r="D410" t="str">
            <v xml:space="preserve">Нет </v>
          </cell>
          <cell r="E410" t="str">
            <v xml:space="preserve">Нет </v>
          </cell>
          <cell r="F410" t="str">
            <v>Салтилло</v>
          </cell>
          <cell r="G410">
            <v>11457.885714285716</v>
          </cell>
          <cell r="H410">
            <v>6416.4160000000011</v>
          </cell>
        </row>
        <row r="411">
          <cell r="A411" t="str">
            <v>EVL180/П/60х30/</v>
          </cell>
          <cell r="B411" t="str">
            <v>EVL180/П/60х30/ANT.U003</v>
          </cell>
          <cell r="C411" t="str">
            <v>Приставной элемент 1000*500*750 на П образном м/к 60х30 цвета ANT, столешница Дуб Честерфилд , глубиной 500 мм</v>
          </cell>
          <cell r="D411" t="str">
            <v xml:space="preserve">Нет </v>
          </cell>
          <cell r="E411" t="str">
            <v xml:space="preserve">Нет </v>
          </cell>
          <cell r="F411" t="str">
            <v xml:space="preserve">Дуб Честерфилд </v>
          </cell>
          <cell r="G411">
            <v>11457.885714285716</v>
          </cell>
          <cell r="H411">
            <v>6416.4160000000011</v>
          </cell>
        </row>
        <row r="412">
          <cell r="A412" t="str">
            <v>EVL180/П/60х30/</v>
          </cell>
          <cell r="B412" t="str">
            <v>EVL180/П/60х30/GR.L</v>
          </cell>
          <cell r="C412" t="str">
            <v>Приставной элемент 1000*500*750 на П образном м/к 60х30 цвета GR, столешница ДУБ 131, глубиной 500 мм</v>
          </cell>
          <cell r="D412" t="str">
            <v xml:space="preserve">Нет </v>
          </cell>
          <cell r="E412" t="str">
            <v xml:space="preserve">Нет </v>
          </cell>
          <cell r="F412" t="str">
            <v>ДУБ 131</v>
          </cell>
          <cell r="G412">
            <v>11457.885714285716</v>
          </cell>
          <cell r="H412">
            <v>6416.4160000000011</v>
          </cell>
        </row>
        <row r="413">
          <cell r="A413" t="str">
            <v>EVL180/П/60х30/</v>
          </cell>
          <cell r="B413" t="str">
            <v>EVL180/П/60х30/GR.R2</v>
          </cell>
          <cell r="C413" t="str">
            <v>Приставной элемент 1000*500*750 на П образном м/к 60х30 цвета GR, столешница Светло-серый , глубиной 500 мм</v>
          </cell>
          <cell r="D413" t="str">
            <v xml:space="preserve">Нет </v>
          </cell>
          <cell r="E413" t="str">
            <v xml:space="preserve">Нет </v>
          </cell>
          <cell r="F413" t="str">
            <v xml:space="preserve">Светло-серый </v>
          </cell>
          <cell r="G413">
            <v>11457.885714285716</v>
          </cell>
          <cell r="H413">
            <v>6416.4160000000011</v>
          </cell>
        </row>
        <row r="414">
          <cell r="A414" t="str">
            <v>EVL180/П/60х30/</v>
          </cell>
          <cell r="B414" t="str">
            <v>EVL180/П/60х30/WHT.D</v>
          </cell>
          <cell r="C414" t="str">
            <v>Приставной элемент 1000*500*750 на П образном м/к 60х30 цвета WHT, столешница ROVERE, глубиной 500 мм</v>
          </cell>
          <cell r="D414" t="str">
            <v xml:space="preserve">Нет </v>
          </cell>
          <cell r="E414" t="str">
            <v xml:space="preserve">Нет </v>
          </cell>
          <cell r="F414" t="str">
            <v>ROVERE</v>
          </cell>
          <cell r="G414">
            <v>11457.885714285716</v>
          </cell>
          <cell r="H414">
            <v>6416.4160000000011</v>
          </cell>
        </row>
        <row r="415">
          <cell r="A415" t="str">
            <v>EVL180/П/60х30/</v>
          </cell>
          <cell r="B415" t="str">
            <v>EVL180/П/60х30/WHT.H</v>
          </cell>
          <cell r="C415" t="str">
            <v>Приставной элемент 1000*500*750 на П образном м/к 60х30 цвета WHT, столешница БЕЛЫЙ, глубиной 500 мм</v>
          </cell>
          <cell r="D415" t="str">
            <v xml:space="preserve">Нет </v>
          </cell>
          <cell r="E415" t="str">
            <v xml:space="preserve">Нет </v>
          </cell>
          <cell r="F415" t="str">
            <v>БЕЛЫЙ</v>
          </cell>
          <cell r="G415">
            <v>11457.885714285716</v>
          </cell>
          <cell r="H415">
            <v>6416.4160000000011</v>
          </cell>
        </row>
        <row r="416">
          <cell r="A416" t="str">
            <v>EVL180/П/60х30/</v>
          </cell>
          <cell r="B416" t="str">
            <v>EVL180/П/60х30/WHT.L</v>
          </cell>
          <cell r="C416" t="str">
            <v>Приставной элемент 1000*500*750 на П образном м/к 60х30 цвета WHT, столешница ДУБ 131, глубиной 500 мм</v>
          </cell>
          <cell r="D416" t="str">
            <v xml:space="preserve">Нет </v>
          </cell>
          <cell r="E416" t="str">
            <v xml:space="preserve">Нет </v>
          </cell>
          <cell r="F416" t="str">
            <v>ДУБ 131</v>
          </cell>
          <cell r="G416">
            <v>11457.885714285716</v>
          </cell>
          <cell r="H416">
            <v>6416.4160000000011</v>
          </cell>
        </row>
        <row r="417">
          <cell r="A417" t="str">
            <v>EVL180/П/60х30/</v>
          </cell>
          <cell r="B417" t="str">
            <v>EVL180/П/60х30/WHT.U003</v>
          </cell>
          <cell r="C417" t="str">
            <v>Приставной элемент 1000*500*750 на П образном м/к 60х30 цвета WHT, столешница Дуб Честерфилд , глубиной 500 мм</v>
          </cell>
          <cell r="D417" t="str">
            <v xml:space="preserve">Нет </v>
          </cell>
          <cell r="E417" t="str">
            <v xml:space="preserve">Нет </v>
          </cell>
          <cell r="F417" t="str">
            <v xml:space="preserve">Дуб Честерфилд </v>
          </cell>
          <cell r="G417">
            <v>11457.885714285716</v>
          </cell>
          <cell r="H417">
            <v>6416.4160000000011</v>
          </cell>
        </row>
        <row r="418">
          <cell r="A418" t="str">
            <v>EVL201</v>
          </cell>
          <cell r="B418" t="str">
            <v>EVL201.ANT</v>
          </cell>
          <cell r="C418" t="str">
            <v>Комплект траверс (60х30) для приставки 800</v>
          </cell>
          <cell r="D418" t="str">
            <v xml:space="preserve">Нет </v>
          </cell>
          <cell r="E418" t="str">
            <v xml:space="preserve">Нет </v>
          </cell>
          <cell r="F418" t="str">
            <v>АНТРАЦИТ</v>
          </cell>
          <cell r="G418">
            <v>4761.6857142857134</v>
          </cell>
          <cell r="H418">
            <v>2666.5439999999999</v>
          </cell>
        </row>
        <row r="419">
          <cell r="A419" t="str">
            <v>EVL201</v>
          </cell>
          <cell r="B419" t="str">
            <v>EVL201.WHT</v>
          </cell>
          <cell r="C419" t="str">
            <v>Комплект траверс (60х30) для приставки 800</v>
          </cell>
          <cell r="D419" t="str">
            <v xml:space="preserve">Нет </v>
          </cell>
          <cell r="E419" t="str">
            <v xml:space="preserve">Нет </v>
          </cell>
          <cell r="F419" t="str">
            <v>WHITE</v>
          </cell>
          <cell r="G419">
            <v>4761.6857142857134</v>
          </cell>
          <cell r="H419">
            <v>2666.5439999999999</v>
          </cell>
        </row>
        <row r="420">
          <cell r="A420" t="str">
            <v>EVL202</v>
          </cell>
          <cell r="B420" t="str">
            <v>EVL202.WHT</v>
          </cell>
          <cell r="C420" t="str">
            <v>Комплект траверс (40х20) для приставки 600</v>
          </cell>
          <cell r="D420" t="str">
            <v xml:space="preserve">Нет </v>
          </cell>
          <cell r="E420" t="str">
            <v xml:space="preserve">Нет </v>
          </cell>
          <cell r="F420" t="str">
            <v>WHITE</v>
          </cell>
          <cell r="G420">
            <v>4617.3714285714286</v>
          </cell>
          <cell r="H420">
            <v>2585.7280000000001</v>
          </cell>
        </row>
        <row r="421">
          <cell r="A421" t="str">
            <v>EVL203</v>
          </cell>
          <cell r="B421" t="str">
            <v>EVL203.WHT</v>
          </cell>
          <cell r="C421" t="str">
            <v>Комплект траверс (60х30) для приставки 600</v>
          </cell>
          <cell r="D421" t="str">
            <v xml:space="preserve">Нет </v>
          </cell>
          <cell r="E421" t="str">
            <v xml:space="preserve">Нет </v>
          </cell>
          <cell r="F421" t="str">
            <v>WHITE</v>
          </cell>
          <cell r="G421">
            <v>4617.3714285714286</v>
          </cell>
          <cell r="H421">
            <v>2585.7280000000001</v>
          </cell>
        </row>
        <row r="422">
          <cell r="A422" t="str">
            <v>EVL205</v>
          </cell>
          <cell r="B422" t="str">
            <v>EVL205.ANT</v>
          </cell>
          <cell r="C422" t="str">
            <v>Опора цельносварная крайняя 60x30 П1636</v>
          </cell>
          <cell r="D422" t="str">
            <v xml:space="preserve">Нет </v>
          </cell>
          <cell r="E422" t="str">
            <v xml:space="preserve">Нет </v>
          </cell>
          <cell r="F422" t="str">
            <v>АНТРАЦИТ</v>
          </cell>
          <cell r="G422">
            <v>5380.9714285714281</v>
          </cell>
          <cell r="H422">
            <v>3013.3440000000001</v>
          </cell>
        </row>
        <row r="423">
          <cell r="A423" t="str">
            <v>EVL205</v>
          </cell>
          <cell r="B423" t="str">
            <v>EVL205.GR</v>
          </cell>
          <cell r="C423" t="str">
            <v>Опора цельносварная крайняя 60x30 П1636</v>
          </cell>
          <cell r="D423" t="str">
            <v xml:space="preserve">Нет </v>
          </cell>
          <cell r="E423" t="str">
            <v xml:space="preserve">Нет </v>
          </cell>
          <cell r="F423" t="str">
            <v>GREY</v>
          </cell>
          <cell r="G423">
            <v>5380.9714285714281</v>
          </cell>
          <cell r="H423">
            <v>3013.3440000000001</v>
          </cell>
        </row>
        <row r="424">
          <cell r="A424" t="str">
            <v>EVL206</v>
          </cell>
          <cell r="B424" t="str">
            <v>EVL206.ANT</v>
          </cell>
          <cell r="C424" t="str">
            <v>Опора приставки цельносварная 60x30 О700</v>
          </cell>
          <cell r="D424" t="str">
            <v xml:space="preserve">Нет </v>
          </cell>
          <cell r="E424" t="str">
            <v xml:space="preserve">Нет </v>
          </cell>
          <cell r="F424" t="str">
            <v>АНТРАЦИТ</v>
          </cell>
          <cell r="G424">
            <v>4754.3999999999996</v>
          </cell>
          <cell r="H424">
            <v>2662.4639999999999</v>
          </cell>
        </row>
        <row r="425">
          <cell r="A425" t="str">
            <v>EVL207</v>
          </cell>
          <cell r="B425" t="str">
            <v>EVL207.ANT</v>
          </cell>
          <cell r="C425" t="str">
            <v>Опора приставки цельносварная 60x30 О600</v>
          </cell>
          <cell r="D425" t="str">
            <v xml:space="preserve">Нет </v>
          </cell>
          <cell r="E425" t="str">
            <v xml:space="preserve">Нет </v>
          </cell>
          <cell r="F425" t="str">
            <v>АНТРАЦИТ</v>
          </cell>
          <cell r="G425">
            <v>4870.9714285714281</v>
          </cell>
          <cell r="H425">
            <v>2727.7440000000001</v>
          </cell>
        </row>
        <row r="426">
          <cell r="A426" t="str">
            <v>EVL208</v>
          </cell>
          <cell r="B426" t="str">
            <v>EVL208.ANT</v>
          </cell>
          <cell r="C426" t="str">
            <v>Опора цельносварная промежуточная 60x30 П1636</v>
          </cell>
          <cell r="D426" t="str">
            <v xml:space="preserve">Нет </v>
          </cell>
          <cell r="E426" t="str">
            <v xml:space="preserve">Нет </v>
          </cell>
          <cell r="F426" t="str">
            <v>АНТРАЦИТ</v>
          </cell>
          <cell r="G426">
            <v>7648.2857142857138</v>
          </cell>
          <cell r="H426">
            <v>4283.04</v>
          </cell>
        </row>
        <row r="427">
          <cell r="A427" t="str">
            <v>EVL208</v>
          </cell>
          <cell r="B427" t="str">
            <v>EVL208.GR</v>
          </cell>
          <cell r="C427" t="str">
            <v>Опора цельносварная промежуточная 60x30 П1636</v>
          </cell>
          <cell r="D427" t="str">
            <v xml:space="preserve">Нет </v>
          </cell>
          <cell r="E427" t="str">
            <v xml:space="preserve">Нет </v>
          </cell>
          <cell r="F427" t="str">
            <v>GREY</v>
          </cell>
          <cell r="G427">
            <v>7648.2857142857138</v>
          </cell>
          <cell r="H427">
            <v>4283.04</v>
          </cell>
        </row>
        <row r="428">
          <cell r="A428" t="str">
            <v>EVL209</v>
          </cell>
          <cell r="B428" t="str">
            <v>EVL209.ANT</v>
          </cell>
          <cell r="C428" t="str">
            <v>Опора цельносварная крайняя 40x40 П1636</v>
          </cell>
          <cell r="D428" t="str">
            <v xml:space="preserve">Нет </v>
          </cell>
          <cell r="E428" t="str">
            <v xml:space="preserve">Нет </v>
          </cell>
          <cell r="F428" t="str">
            <v>АНТРАЦИТ</v>
          </cell>
          <cell r="G428">
            <v>5165.3142857142857</v>
          </cell>
          <cell r="H428">
            <v>2892.576</v>
          </cell>
        </row>
        <row r="429">
          <cell r="A429" t="str">
            <v>EVL210</v>
          </cell>
          <cell r="B429" t="str">
            <v>EVL210.ANT</v>
          </cell>
          <cell r="C429" t="str">
            <v>Опора цельносварная промежуточная 40x40 П1636</v>
          </cell>
          <cell r="D429" t="str">
            <v xml:space="preserve">Нет </v>
          </cell>
          <cell r="E429" t="str">
            <v xml:space="preserve">Нет </v>
          </cell>
          <cell r="F429" t="str">
            <v>АНТРАЦИТ</v>
          </cell>
          <cell r="G429">
            <v>6986.7428571428572</v>
          </cell>
          <cell r="H429">
            <v>3912.5760000000005</v>
          </cell>
        </row>
        <row r="430">
          <cell r="A430" t="str">
            <v>EVL211</v>
          </cell>
          <cell r="B430" t="str">
            <v>EVL211.ANT</v>
          </cell>
          <cell r="C430" t="str">
            <v>Опора цельносварная промежуточная 60x30 А1636</v>
          </cell>
          <cell r="D430" t="str">
            <v xml:space="preserve">Нет </v>
          </cell>
          <cell r="E430" t="str">
            <v xml:space="preserve">Нет </v>
          </cell>
          <cell r="F430" t="str">
            <v>АНТРАЦИТ</v>
          </cell>
          <cell r="G430">
            <v>7648.2857142857138</v>
          </cell>
          <cell r="H430">
            <v>4283.04</v>
          </cell>
        </row>
        <row r="431">
          <cell r="A431" t="str">
            <v>EVL211</v>
          </cell>
          <cell r="B431" t="str">
            <v>EVL211.WHT</v>
          </cell>
          <cell r="C431" t="str">
            <v>Опора цельносварная промежуточная 60x30 А1636</v>
          </cell>
          <cell r="D431" t="str">
            <v xml:space="preserve">Нет </v>
          </cell>
          <cell r="E431" t="str">
            <v xml:space="preserve">Нет </v>
          </cell>
          <cell r="F431" t="str">
            <v>WHITE</v>
          </cell>
          <cell r="G431">
            <v>7648.2857142857138</v>
          </cell>
          <cell r="H431">
            <v>4283.04</v>
          </cell>
        </row>
        <row r="432">
          <cell r="A432" t="str">
            <v>EVL290</v>
          </cell>
          <cell r="B432" t="str">
            <v>EVL290.ANT</v>
          </cell>
          <cell r="C432" t="str">
            <v>Контейнер подвесной с 1-м ящиком</v>
          </cell>
          <cell r="D432" t="str">
            <v xml:space="preserve">Нет </v>
          </cell>
          <cell r="E432" t="str">
            <v xml:space="preserve">Нет </v>
          </cell>
          <cell r="F432" t="str">
            <v>АНТРАЦИТ</v>
          </cell>
          <cell r="G432">
            <v>4483.114285714285</v>
          </cell>
          <cell r="H432">
            <v>2510.5439999999999</v>
          </cell>
        </row>
        <row r="433">
          <cell r="A433" t="str">
            <v>EVL290</v>
          </cell>
          <cell r="B433" t="str">
            <v>EVL290/ANT.ANT</v>
          </cell>
          <cell r="C433" t="str">
            <v>Контейнер подвесной с 1 ящиком (замок на верхний ящик) 448х478, корпус АНТРАЦИТ, глубиной 208 мм</v>
          </cell>
          <cell r="D433" t="str">
            <v xml:space="preserve">Нет </v>
          </cell>
          <cell r="E433" t="str">
            <v xml:space="preserve">Нет </v>
          </cell>
          <cell r="F433" t="str">
            <v>АНТРАЦИТ</v>
          </cell>
          <cell r="G433">
            <v>4483.114285714285</v>
          </cell>
          <cell r="H433">
            <v>2510.5439999999999</v>
          </cell>
        </row>
        <row r="434">
          <cell r="A434" t="str">
            <v>EVL291</v>
          </cell>
          <cell r="B434" t="str">
            <v>EVL291/ANT.ANT</v>
          </cell>
          <cell r="C434" t="str">
            <v>Контейнер подвесной с 2 ящиками (замок на верхний ящик) 448х478, ручки ANT, корпус АНТРАЦИТ, глубиной 346 мм</v>
          </cell>
          <cell r="D434" t="str">
            <v xml:space="preserve">Нет </v>
          </cell>
          <cell r="E434" t="str">
            <v xml:space="preserve">Нет </v>
          </cell>
          <cell r="F434" t="str">
            <v>АНТРАЦИТ</v>
          </cell>
          <cell r="G434">
            <v>6790.3999999999987</v>
          </cell>
          <cell r="H434">
            <v>3802.6239999999998</v>
          </cell>
        </row>
        <row r="435">
          <cell r="A435" t="str">
            <v>EVL291</v>
          </cell>
          <cell r="B435" t="str">
            <v>EVL291/ANT.D</v>
          </cell>
          <cell r="C435" t="str">
            <v>Контейнер подвесной с 2 ящиками (замок на верхний ящик) 448х478, корпус ROVERE, глубиной 346 мм</v>
          </cell>
          <cell r="D435" t="str">
            <v xml:space="preserve">Нет </v>
          </cell>
          <cell r="E435" t="str">
            <v xml:space="preserve">Нет </v>
          </cell>
          <cell r="F435" t="str">
            <v>ROVERE</v>
          </cell>
          <cell r="G435">
            <v>6790.3999999999987</v>
          </cell>
          <cell r="H435">
            <v>3802.6239999999998</v>
          </cell>
        </row>
        <row r="436">
          <cell r="A436" t="str">
            <v>EVL291</v>
          </cell>
          <cell r="B436" t="str">
            <v>EVL291/ANT.H</v>
          </cell>
          <cell r="C436" t="str">
            <v>Контейнер подвесной с 2 ящиками (замок на верхний ящик) 448х478, ручки ANT,  корпус БЕЛЫЙ, глубиной 346 мм</v>
          </cell>
          <cell r="D436" t="str">
            <v xml:space="preserve">Нет </v>
          </cell>
          <cell r="E436" t="str">
            <v xml:space="preserve">Нет </v>
          </cell>
          <cell r="F436" t="str">
            <v>БЕЛЫЙ</v>
          </cell>
          <cell r="G436">
            <v>6790.3999999999987</v>
          </cell>
          <cell r="H436">
            <v>3802.6239999999998</v>
          </cell>
        </row>
        <row r="437">
          <cell r="A437" t="str">
            <v>EVL291</v>
          </cell>
          <cell r="B437" t="str">
            <v>EVL291/ANT.SLT</v>
          </cell>
          <cell r="C437" t="str">
            <v>Контейнер подвесной с 2 ящиками (замок на верхний ящик) 448х478, ручки ANT      , корпус Салтилло, глубиной 346 мм</v>
          </cell>
          <cell r="D437" t="str">
            <v xml:space="preserve">Нет </v>
          </cell>
          <cell r="E437" t="str">
            <v xml:space="preserve">Нет </v>
          </cell>
          <cell r="F437" t="str">
            <v>Салтилло</v>
          </cell>
          <cell r="G437">
            <v>6790.3999999999987</v>
          </cell>
          <cell r="H437">
            <v>3802.6239999999998</v>
          </cell>
        </row>
        <row r="438">
          <cell r="A438" t="str">
            <v>EVL291</v>
          </cell>
          <cell r="B438" t="str">
            <v>EVL291/ANT.U003</v>
          </cell>
          <cell r="C438" t="str">
            <v>Контейнер подвесной с 2 ящиками (замок на верхний ящик) 448х478, ручки ANT, корпус Дуб Честерфилд, глубиной 346 м</v>
          </cell>
          <cell r="D438" t="str">
            <v xml:space="preserve">Нет </v>
          </cell>
          <cell r="E438" t="str">
            <v xml:space="preserve">Нет </v>
          </cell>
          <cell r="F438" t="str">
            <v xml:space="preserve">Дуб Честерфилд </v>
          </cell>
          <cell r="G438">
            <v>6790.3999999999987</v>
          </cell>
          <cell r="H438">
            <v>3802.6239999999998</v>
          </cell>
        </row>
        <row r="439">
          <cell r="A439" t="str">
            <v>EVL291</v>
          </cell>
          <cell r="B439" t="str">
            <v>EVL291/H.H</v>
          </cell>
          <cell r="C439" t="str">
            <v>Контейнер подвесной с 2 ящиками (замок на верхний ящик) 448х478, корпус БЕЛЫЙ, глубиной 346 мм</v>
          </cell>
          <cell r="D439" t="str">
            <v xml:space="preserve">Нет </v>
          </cell>
          <cell r="E439" t="str">
            <v xml:space="preserve">Нет </v>
          </cell>
          <cell r="F439" t="str">
            <v>БЕЛЫЙ</v>
          </cell>
          <cell r="G439">
            <v>6790.3999999999987</v>
          </cell>
          <cell r="H439">
            <v>3802.6239999999998</v>
          </cell>
        </row>
        <row r="440">
          <cell r="A440" t="str">
            <v>EVL292</v>
          </cell>
          <cell r="B440" t="str">
            <v>EVL292/ANT.ANT</v>
          </cell>
          <cell r="C440" t="str">
            <v>Контейнер подвесной с 3 ящиками (замок на верхний ящик) 448х486, корпус АНТРАЦИТ, глубиной 478 мм</v>
          </cell>
          <cell r="D440" t="str">
            <v xml:space="preserve">Нет </v>
          </cell>
          <cell r="E440" t="str">
            <v xml:space="preserve">Нет </v>
          </cell>
          <cell r="F440" t="str">
            <v>АНТРАЦИТ</v>
          </cell>
          <cell r="G440">
            <v>8064.9714285714281</v>
          </cell>
          <cell r="H440">
            <v>4516.384</v>
          </cell>
        </row>
        <row r="441">
          <cell r="A441" t="str">
            <v>EVL300</v>
          </cell>
          <cell r="B441" t="str">
            <v>EVL300/ANT/ANT/ANT.L</v>
          </cell>
          <cell r="C441" t="str">
            <v>Тумба приставная 450х600, корпус АНТРАЦИТ, фасад АНТРАЦИТ, ручки ANT, топ ДУБ 131, глубиной 600 мм</v>
          </cell>
          <cell r="D441" t="str">
            <v xml:space="preserve">Нет </v>
          </cell>
          <cell r="E441" t="str">
            <v xml:space="preserve">Нет </v>
          </cell>
          <cell r="F441" t="str">
            <v>ДУБ 131</v>
          </cell>
          <cell r="G441">
            <v>12676.314285714287</v>
          </cell>
          <cell r="H441">
            <v>7098.7360000000008</v>
          </cell>
        </row>
        <row r="442">
          <cell r="A442" t="str">
            <v>EVL300</v>
          </cell>
          <cell r="B442" t="str">
            <v>EVL300/ANT/ANT/ANT.SLT</v>
          </cell>
          <cell r="C442" t="str">
            <v>Тумба приставная 450х600, корпус Антрацит, фасад Антрацит, ручки ANT, топ Салтилло</v>
          </cell>
          <cell r="D442" t="str">
            <v xml:space="preserve">Нет </v>
          </cell>
          <cell r="E442" t="str">
            <v xml:space="preserve">Нет </v>
          </cell>
          <cell r="F442" t="str">
            <v>Салтилло</v>
          </cell>
          <cell r="G442">
            <v>12676.314285714287</v>
          </cell>
          <cell r="H442">
            <v>7098.7360000000008</v>
          </cell>
        </row>
        <row r="443">
          <cell r="A443" t="str">
            <v>EVL300</v>
          </cell>
          <cell r="B443" t="str">
            <v>EVL300/ANT/ANT/ANT.U003</v>
          </cell>
          <cell r="C443" t="str">
            <v>Тумба приставная 450х600, корпус АНТРАЦИТ, фасад АНТРАЦИТ, ручки ANT, топ Дуб Честерфилд , глубиной 600 мм</v>
          </cell>
          <cell r="D443" t="str">
            <v xml:space="preserve">Нет </v>
          </cell>
          <cell r="E443" t="str">
            <v xml:space="preserve">Нет </v>
          </cell>
          <cell r="F443" t="str">
            <v xml:space="preserve">Дуб Честерфилд </v>
          </cell>
          <cell r="G443">
            <v>12676.314285714287</v>
          </cell>
          <cell r="H443">
            <v>7098.7360000000008</v>
          </cell>
        </row>
        <row r="444">
          <cell r="A444" t="str">
            <v>EVL300</v>
          </cell>
          <cell r="B444" t="str">
            <v>EVL300/D/D/H.D</v>
          </cell>
          <cell r="C444" t="str">
            <v>Тумба приставная 450х600, корпус ROVERE, фасад ROVERE, ручки H, топ ROVERE, глубиной 600 мм</v>
          </cell>
          <cell r="D444" t="str">
            <v xml:space="preserve">Нет </v>
          </cell>
          <cell r="E444" t="str">
            <v xml:space="preserve">Нет </v>
          </cell>
          <cell r="F444" t="str">
            <v>ROVERE</v>
          </cell>
          <cell r="G444">
            <v>12676.314285714287</v>
          </cell>
          <cell r="H444">
            <v>7098.7360000000008</v>
          </cell>
        </row>
        <row r="445">
          <cell r="A445" t="str">
            <v>EVL300</v>
          </cell>
          <cell r="B445" t="str">
            <v>EVL300/H/H/ANT.H</v>
          </cell>
          <cell r="C445" t="str">
            <v>Тумба приставная 450х600, корпус БЕЛЫЙ, фасад БЕЛЫЙ, ручки ANT      , топ БЕЛЫЙ, глубиной 600 мм</v>
          </cell>
          <cell r="D445" t="str">
            <v xml:space="preserve">Нет </v>
          </cell>
          <cell r="E445" t="str">
            <v xml:space="preserve">Нет </v>
          </cell>
          <cell r="F445" t="str">
            <v>БЕЛЫЙ</v>
          </cell>
          <cell r="G445">
            <v>12676.314285714287</v>
          </cell>
          <cell r="H445">
            <v>7098.7360000000008</v>
          </cell>
        </row>
        <row r="446">
          <cell r="A446" t="str">
            <v>EVL300</v>
          </cell>
          <cell r="B446" t="str">
            <v>EVL300/L/L/H.L</v>
          </cell>
          <cell r="C446" t="str">
            <v>Тумба приставная 450х600, корпус ДУБ 131, фасад ДУБ 131, ручки H, топ ДУБ 131, глубиной 600 мм</v>
          </cell>
          <cell r="D446" t="str">
            <v xml:space="preserve">Нет </v>
          </cell>
          <cell r="E446" t="str">
            <v xml:space="preserve">Нет </v>
          </cell>
          <cell r="F446" t="str">
            <v>ДУБ 131</v>
          </cell>
          <cell r="G446">
            <v>12676.314285714287</v>
          </cell>
          <cell r="H446">
            <v>7098.7360000000008</v>
          </cell>
        </row>
        <row r="447">
          <cell r="A447" t="str">
            <v>EVL300</v>
          </cell>
          <cell r="B447" t="str">
            <v>EVL300/U003/ANT/ANT.U003</v>
          </cell>
          <cell r="C447" t="str">
            <v>Тумба приставная 450х600, корпус Дуб Честерфилд , фасад АНТРАЦИТ, ручки ANT, топ Дуб Честерфилд , глубиной 600 мм</v>
          </cell>
          <cell r="D447" t="str">
            <v xml:space="preserve">Нет </v>
          </cell>
          <cell r="E447" t="str">
            <v xml:space="preserve">Нет </v>
          </cell>
          <cell r="F447" t="str">
            <v xml:space="preserve">Дуб Честерфилд </v>
          </cell>
          <cell r="G447">
            <v>12676.314285714287</v>
          </cell>
          <cell r="H447">
            <v>7098.7360000000008</v>
          </cell>
        </row>
        <row r="448">
          <cell r="A448" t="str">
            <v>EVL301</v>
          </cell>
          <cell r="B448" t="str">
            <v>EVL301/ANT/ANT/ANT.SLT</v>
          </cell>
          <cell r="C448" t="str">
            <v>Тумба приставная 450х700, корпус Антрацит, фасад Антрацит, ручки ANT, топ Салтилло</v>
          </cell>
          <cell r="D448" t="str">
            <v xml:space="preserve">Нет </v>
          </cell>
          <cell r="E448" t="str">
            <v xml:space="preserve">Нет </v>
          </cell>
          <cell r="F448" t="str">
            <v>Салтилло</v>
          </cell>
          <cell r="G448">
            <v>13835.428571428571</v>
          </cell>
          <cell r="H448">
            <v>7747.84</v>
          </cell>
        </row>
        <row r="449">
          <cell r="A449" t="str">
            <v>EVL301</v>
          </cell>
          <cell r="B449" t="str">
            <v>EVL301/ANT/ANT/ANT.U003</v>
          </cell>
          <cell r="C449" t="str">
            <v>Тумба приставная 450х700, корпус АНТРАЦИТ, ручки ANT, фасад АНТРАЦИТ, топ Дуб Честерфилд , глубиной 700 мм</v>
          </cell>
          <cell r="D449" t="str">
            <v xml:space="preserve">Нет </v>
          </cell>
          <cell r="E449" t="str">
            <v xml:space="preserve">Нет </v>
          </cell>
          <cell r="F449" t="str">
            <v xml:space="preserve">Дуб Честерфилд </v>
          </cell>
          <cell r="G449">
            <v>13835.428571428571</v>
          </cell>
          <cell r="H449">
            <v>7747.84</v>
          </cell>
        </row>
        <row r="450">
          <cell r="A450" t="str">
            <v>EVL301</v>
          </cell>
          <cell r="B450" t="str">
            <v>EVL301/ANT/U003/ANT.U003</v>
          </cell>
          <cell r="C450" t="str">
            <v>Тумба приставная 450х700, корпус АНТРАЦИТ, фасад Дуб Честерфилд , ручки ANT      , топ Дуб Честерфилд , глубиной 700 мм</v>
          </cell>
          <cell r="D450" t="str">
            <v xml:space="preserve">Нет </v>
          </cell>
          <cell r="E450" t="str">
            <v xml:space="preserve">Нет </v>
          </cell>
          <cell r="F450" t="str">
            <v xml:space="preserve">Дуб Честерфилд </v>
          </cell>
          <cell r="G450">
            <v>13835.428571428571</v>
          </cell>
          <cell r="H450">
            <v>7747.84</v>
          </cell>
        </row>
        <row r="451">
          <cell r="A451" t="str">
            <v>EVL301</v>
          </cell>
          <cell r="B451" t="str">
            <v>EVL301/H/H/ANT.U003</v>
          </cell>
          <cell r="C451" t="str">
            <v>Тумба приставная 450х700, корпус БЕЛЫЙ, фасад БЕЛЫЙ, ручки ANT      , топ Дуб Честерфилд , глубиной 700 мм</v>
          </cell>
          <cell r="D451" t="str">
            <v xml:space="preserve">Нет </v>
          </cell>
          <cell r="E451" t="str">
            <v xml:space="preserve">Нет </v>
          </cell>
          <cell r="F451" t="str">
            <v xml:space="preserve">Дуб Честерфилд </v>
          </cell>
          <cell r="G451">
            <v>13835.428571428571</v>
          </cell>
          <cell r="H451">
            <v>7747.84</v>
          </cell>
        </row>
        <row r="452">
          <cell r="A452" t="str">
            <v>EVL301</v>
          </cell>
          <cell r="B452" t="str">
            <v>EVL301/H/R2/H.H</v>
          </cell>
          <cell r="C452" t="str">
            <v>Тумба приставная 450х700, корпус БЕЛЫЙ, фасад Светло-серый , ручки H        , топ БЕЛЫЙ, глубиной 700 мм</v>
          </cell>
          <cell r="D452" t="str">
            <v xml:space="preserve">Нет </v>
          </cell>
          <cell r="E452" t="str">
            <v xml:space="preserve">Нет </v>
          </cell>
          <cell r="F452" t="str">
            <v>БЕЛЫЙ</v>
          </cell>
          <cell r="G452">
            <v>13835.428571428571</v>
          </cell>
          <cell r="H452">
            <v>7747.84</v>
          </cell>
        </row>
        <row r="453">
          <cell r="A453" t="str">
            <v>EVL301</v>
          </cell>
          <cell r="B453" t="str">
            <v>EVL301/H/SLT/H.SLT</v>
          </cell>
          <cell r="C453" t="str">
            <v>Тумба приставная 450х700, корпус БЕЛЫЙ, фасад Салтилло, ручки H, топ Салтилло, глубиной 700 мм</v>
          </cell>
          <cell r="D453" t="str">
            <v xml:space="preserve">Нет </v>
          </cell>
          <cell r="E453" t="str">
            <v xml:space="preserve">Нет </v>
          </cell>
          <cell r="F453" t="str">
            <v>Салтилло</v>
          </cell>
          <cell r="G453">
            <v>13835.428571428571</v>
          </cell>
          <cell r="H453">
            <v>7747.84</v>
          </cell>
        </row>
        <row r="454">
          <cell r="A454" t="str">
            <v>EVL301</v>
          </cell>
          <cell r="B454" t="str">
            <v>EVL301/H/U003/H.H</v>
          </cell>
          <cell r="C454" t="str">
            <v>Тумба приставная 450х700, корпус БЕЛЫЙ, фасад Дуб Честерфилд , ручки H, топ БЕЛЫЙ, глубиной 700 мм</v>
          </cell>
          <cell r="D454" t="str">
            <v xml:space="preserve">Нет </v>
          </cell>
          <cell r="E454" t="str">
            <v xml:space="preserve">Нет </v>
          </cell>
          <cell r="F454" t="str">
            <v>БЕЛЫЙ</v>
          </cell>
          <cell r="G454">
            <v>13835.428571428571</v>
          </cell>
          <cell r="H454">
            <v>7747.84</v>
          </cell>
        </row>
        <row r="455">
          <cell r="A455" t="str">
            <v>EVL301</v>
          </cell>
          <cell r="B455" t="str">
            <v>EVL301/H/U003/H.U003</v>
          </cell>
          <cell r="C455" t="str">
            <v>Тумба приставная 450х700, корпус БЕЛЫЙ, фасад Дуб Честерфилд , ручки H, топ Дуб Честерфилд , глубиной 700 мм</v>
          </cell>
          <cell r="D455" t="str">
            <v xml:space="preserve">Нет </v>
          </cell>
          <cell r="E455" t="str">
            <v xml:space="preserve">Нет </v>
          </cell>
          <cell r="F455" t="str">
            <v xml:space="preserve">Дуб Честерфилд </v>
          </cell>
          <cell r="G455">
            <v>13835.428571428571</v>
          </cell>
          <cell r="H455">
            <v>7747.84</v>
          </cell>
        </row>
        <row r="456">
          <cell r="A456" t="str">
            <v>EVL301</v>
          </cell>
          <cell r="B456" t="str">
            <v>EVL301/SLT/SLT/ANT.SLT</v>
          </cell>
          <cell r="C456" t="str">
            <v>Тумба приставная 450х700, корпус Салтилло, фасад Салтилло, ручки ANT      , топ Салтилло, глубиной 700 мм</v>
          </cell>
          <cell r="D456" t="str">
            <v xml:space="preserve">Нет </v>
          </cell>
          <cell r="E456" t="str">
            <v xml:space="preserve">Нет </v>
          </cell>
          <cell r="F456" t="str">
            <v>Салтилло</v>
          </cell>
          <cell r="G456">
            <v>13835.428571428571</v>
          </cell>
          <cell r="H456">
            <v>7747.84</v>
          </cell>
        </row>
        <row r="457">
          <cell r="A457" t="str">
            <v>EVL301</v>
          </cell>
          <cell r="B457" t="str">
            <v>EVL301/U003/U003/ANT.U003</v>
          </cell>
          <cell r="C457" t="str">
            <v>Тумба приставная 450х700, корпус Дуб Честерфилд, фасад Дуб Честерфилд, ручки ANT, топ Дуб Честерфилд</v>
          </cell>
          <cell r="D457" t="str">
            <v xml:space="preserve">Нет </v>
          </cell>
          <cell r="E457" t="str">
            <v xml:space="preserve">Нет </v>
          </cell>
          <cell r="F457" t="str">
            <v xml:space="preserve">Дуб Честерфилд </v>
          </cell>
          <cell r="G457">
            <v>13835.428571428571</v>
          </cell>
          <cell r="H457">
            <v>7747.84</v>
          </cell>
        </row>
        <row r="458">
          <cell r="A458" t="str">
            <v>EVL302</v>
          </cell>
          <cell r="B458" t="str">
            <v>EVL302/ANT/ANT/ANT.L</v>
          </cell>
          <cell r="C458" t="str">
            <v>Тумба приставная 450х800, корпус АНТРАЦИТ, фасад АНТРАЦИТ, ручки ANT      , топ ДУБ 131, глубиной 800 мм</v>
          </cell>
          <cell r="D458" t="str">
            <v xml:space="preserve">Нет </v>
          </cell>
          <cell r="E458" t="str">
            <v xml:space="preserve">Нет </v>
          </cell>
          <cell r="F458" t="str">
            <v>ДУБ 131</v>
          </cell>
          <cell r="G458">
            <v>13333.628571428573</v>
          </cell>
          <cell r="H458">
            <v>7466.8320000000012</v>
          </cell>
        </row>
        <row r="459">
          <cell r="A459" t="str">
            <v>EVL302</v>
          </cell>
          <cell r="B459" t="str">
            <v>EVL302/ANT/ANT/ANT.SLT</v>
          </cell>
          <cell r="C459" t="str">
            <v>Тумба приставная 450х800, корпус Антрацит, фасад Антрацит, ручки ANT, топ Салтилло</v>
          </cell>
          <cell r="D459" t="str">
            <v xml:space="preserve">Нет </v>
          </cell>
          <cell r="E459" t="str">
            <v xml:space="preserve">Нет </v>
          </cell>
          <cell r="F459" t="str">
            <v>Салтилло</v>
          </cell>
          <cell r="G459">
            <v>13333.628571428573</v>
          </cell>
          <cell r="H459">
            <v>7466.8320000000012</v>
          </cell>
        </row>
        <row r="460">
          <cell r="A460" t="str">
            <v>EVL302</v>
          </cell>
          <cell r="B460" t="str">
            <v>EVL302/ANT/ANT/ANT.U003</v>
          </cell>
          <cell r="C460" t="str">
            <v>Тумба приставная 450х800, корпус АНТРАЦИТ, фасад АНТРАЦИТ, ручки ANT      , топ Дуб Честерфилд , глубиной 800 мм</v>
          </cell>
          <cell r="D460" t="str">
            <v xml:space="preserve">Нет </v>
          </cell>
          <cell r="E460" t="str">
            <v xml:space="preserve">Нет </v>
          </cell>
          <cell r="F460" t="str">
            <v xml:space="preserve">Дуб Честерфилд </v>
          </cell>
          <cell r="G460">
            <v>13333.628571428573</v>
          </cell>
          <cell r="H460">
            <v>7466.8320000000012</v>
          </cell>
        </row>
        <row r="461">
          <cell r="A461" t="str">
            <v>EVL302</v>
          </cell>
          <cell r="B461" t="str">
            <v>EVL302/D/D/H.D</v>
          </cell>
          <cell r="C461" t="str">
            <v>Тумба приставная 450х800, корпус ROVERE, фасад ROVERE, ручки H        , топ ROVERE, глубиной 800 мм</v>
          </cell>
          <cell r="D461" t="str">
            <v xml:space="preserve">Нет </v>
          </cell>
          <cell r="E461" t="str">
            <v xml:space="preserve">Нет </v>
          </cell>
          <cell r="F461" t="str">
            <v>ROVERE</v>
          </cell>
          <cell r="G461">
            <v>13333.628571428573</v>
          </cell>
          <cell r="H461">
            <v>7466.8320000000012</v>
          </cell>
        </row>
        <row r="462">
          <cell r="A462" t="str">
            <v>EVL303</v>
          </cell>
          <cell r="B462" t="str">
            <v>EVL303/ANT/ANT/ANT.L</v>
          </cell>
          <cell r="C462" t="str">
            <v>Тумба приставная 450х1240, корпус АНТРАЦИТ, фасад АНТРАЦИТ, ручки ANT, топ ДУБ 131, глубиной 1 240 мм</v>
          </cell>
          <cell r="D462" t="str">
            <v xml:space="preserve">Нет </v>
          </cell>
          <cell r="E462" t="str">
            <v xml:space="preserve">Нет </v>
          </cell>
          <cell r="F462" t="str">
            <v>ДУБ 131</v>
          </cell>
          <cell r="G462">
            <v>23601.399999999998</v>
          </cell>
          <cell r="H462">
            <v>13216.784</v>
          </cell>
        </row>
        <row r="463">
          <cell r="A463" t="str">
            <v>EVL303</v>
          </cell>
          <cell r="B463" t="str">
            <v>EVL303/ANT/ANT/ANT.SLT</v>
          </cell>
          <cell r="C463" t="str">
            <v>Тумба приставная 450х1240, глубиной 1240, копус Ант, фасад Ант,  ручки ANT, топ Салтилло</v>
          </cell>
          <cell r="D463" t="str">
            <v xml:space="preserve">Нет </v>
          </cell>
          <cell r="E463" t="str">
            <v xml:space="preserve">Нет </v>
          </cell>
          <cell r="F463" t="str">
            <v>Салтилло</v>
          </cell>
          <cell r="G463">
            <v>23601.399999999998</v>
          </cell>
          <cell r="H463">
            <v>13216.784</v>
          </cell>
        </row>
        <row r="464">
          <cell r="A464" t="str">
            <v>EVL303</v>
          </cell>
          <cell r="B464" t="str">
            <v>EVL303/ANT/ANT/ANT.U003</v>
          </cell>
          <cell r="C464" t="str">
            <v>Тумба приставная 450х1240, корпус АНТРАЦИТ, фасад АНТРАЦИТ, ручки ANT, топ Дуб Честерфилд , глубиной 1 240 мм</v>
          </cell>
          <cell r="D464" t="str">
            <v xml:space="preserve">Нет </v>
          </cell>
          <cell r="E464" t="str">
            <v xml:space="preserve">Нет </v>
          </cell>
          <cell r="F464" t="str">
            <v xml:space="preserve">Дуб Честерфилд </v>
          </cell>
          <cell r="G464">
            <v>23601.399999999998</v>
          </cell>
          <cell r="H464">
            <v>13216.784</v>
          </cell>
        </row>
        <row r="465">
          <cell r="A465" t="str">
            <v>EVL303</v>
          </cell>
          <cell r="B465" t="str">
            <v>EVL303/L/L/H.L</v>
          </cell>
          <cell r="C465" t="str">
            <v>Тумба приставная 450х1240, корпус ДУБ 131, фасад ДУБ 131, ручки H, топ ДУБ 131, глубиной 1 240 мм</v>
          </cell>
          <cell r="D465" t="str">
            <v xml:space="preserve">Нет </v>
          </cell>
          <cell r="E465" t="str">
            <v xml:space="preserve">Нет </v>
          </cell>
          <cell r="F465" t="str">
            <v>ДУБ 131</v>
          </cell>
          <cell r="G465">
            <v>23601.399999999998</v>
          </cell>
          <cell r="H465">
            <v>13216.784</v>
          </cell>
        </row>
        <row r="466">
          <cell r="A466" t="str">
            <v>EVL304</v>
          </cell>
          <cell r="B466" t="str">
            <v>EVL304/ANT/ANT/ANT.SLT</v>
          </cell>
          <cell r="C466" t="str">
            <v>Тумба приставная 450х1440, глубиной 1440, копус Ант, фасад Ант,  ручки ANT, топ Салтилло</v>
          </cell>
          <cell r="D466" t="str">
            <v xml:space="preserve">Нет </v>
          </cell>
          <cell r="E466" t="str">
            <v xml:space="preserve">Нет </v>
          </cell>
          <cell r="F466" t="str">
            <v>Салтилло</v>
          </cell>
          <cell r="G466">
            <v>24146.428571428569</v>
          </cell>
          <cell r="H466">
            <v>13522</v>
          </cell>
        </row>
        <row r="467">
          <cell r="A467" t="str">
            <v>EVL304</v>
          </cell>
          <cell r="B467" t="str">
            <v>EVL304/H/R2/H.H</v>
          </cell>
          <cell r="C467" t="str">
            <v>Тумба приставная 450х1440, корпус БЕЛЫЙ, фасад Светло-серый , ручки H, топ БЕЛЫЙ, глубиной 1 440 мм</v>
          </cell>
          <cell r="D467" t="str">
            <v xml:space="preserve">Нет </v>
          </cell>
          <cell r="E467" t="str">
            <v xml:space="preserve">Нет </v>
          </cell>
          <cell r="F467" t="str">
            <v>БЕЛЫЙ</v>
          </cell>
          <cell r="G467">
            <v>24146.428571428569</v>
          </cell>
          <cell r="H467">
            <v>13522</v>
          </cell>
        </row>
        <row r="468">
          <cell r="A468" t="str">
            <v>EVL305</v>
          </cell>
          <cell r="B468" t="str">
            <v>EVL305/ANT/ANT/ANT.SLT</v>
          </cell>
          <cell r="C468" t="str">
            <v>Тумба приставная 450х1640, глубиной 1640, копус Ант, фасад Ант,  ручки ANT, топ Салтилло</v>
          </cell>
          <cell r="D468" t="str">
            <v xml:space="preserve">Нет </v>
          </cell>
          <cell r="E468" t="str">
            <v xml:space="preserve">Нет </v>
          </cell>
          <cell r="F468" t="str">
            <v>Салтилло</v>
          </cell>
          <cell r="G468">
            <v>24870.314285714288</v>
          </cell>
          <cell r="H468">
            <v>13927.376000000002</v>
          </cell>
        </row>
        <row r="469">
          <cell r="A469" t="str">
            <v>EVL306</v>
          </cell>
          <cell r="B469" t="str">
            <v>EVL306/ANT/ANT/ANT.L</v>
          </cell>
          <cell r="C469" t="str">
            <v>Тумба мобильная на колёсах 4 ящика 750 замок на верхний ящик 450х750, корпус АНТРАЦИТ, фасад АНТРАЦИТ, ручки ANT, топ ДУБ 131, глубиной 475 мм</v>
          </cell>
          <cell r="D469" t="str">
            <v xml:space="preserve">Нет </v>
          </cell>
          <cell r="E469" t="str">
            <v xml:space="preserve">Нет </v>
          </cell>
          <cell r="F469" t="str">
            <v>ДУБ 131</v>
          </cell>
          <cell r="G469">
            <v>12168.371428571429</v>
          </cell>
          <cell r="H469">
            <v>6814.2880000000005</v>
          </cell>
        </row>
        <row r="470">
          <cell r="A470" t="str">
            <v>EVL306</v>
          </cell>
          <cell r="B470" t="str">
            <v>EVL306/ANT/ANT/ANT.SLT</v>
          </cell>
          <cell r="C470" t="str">
            <v>Тумба мобильная на колёсах 4 ящика 750 замок на верхний ящик, корпус Ант, фасад Ант, ручки ANT</v>
          </cell>
          <cell r="D470" t="str">
            <v xml:space="preserve">Нет </v>
          </cell>
          <cell r="E470" t="str">
            <v xml:space="preserve">Нет </v>
          </cell>
          <cell r="F470" t="str">
            <v>Салтилло</v>
          </cell>
          <cell r="G470">
            <v>12168.371428571429</v>
          </cell>
          <cell r="H470">
            <v>6814.2880000000005</v>
          </cell>
        </row>
        <row r="471">
          <cell r="A471" t="str">
            <v>EVL306</v>
          </cell>
          <cell r="B471" t="str">
            <v>EVL306/ANT/ANT/ANT.U003</v>
          </cell>
          <cell r="C471" t="str">
            <v xml:space="preserve">Тумба мобильная на колёсах 4 ящика 750 замок на верхний ящик 450х750, корпус АНТРАЦИТ, фасад АНТРАЦИТ, ручки ANT      , топ Дуб Честерфилд , глубиной </v>
          </cell>
          <cell r="D471" t="str">
            <v xml:space="preserve">Нет </v>
          </cell>
          <cell r="E471" t="str">
            <v xml:space="preserve">Нет </v>
          </cell>
          <cell r="F471" t="str">
            <v xml:space="preserve">Дуб Честерфилд </v>
          </cell>
          <cell r="G471">
            <v>12168.371428571429</v>
          </cell>
          <cell r="H471">
            <v>6814.2880000000005</v>
          </cell>
        </row>
        <row r="472">
          <cell r="A472" t="str">
            <v>EVL306</v>
          </cell>
          <cell r="B472" t="str">
            <v>EVL306/H/H/ANT.U003</v>
          </cell>
          <cell r="C472" t="str">
            <v>Тумба мобильная на колёсах 4 ящика 750 замок на верхний ящик 450х750, корпус БЕЛЫЙ, фасад БЕЛЫЙ, ручки ANT      , топ Дуб Честерфилд , глубиной 475 мм</v>
          </cell>
          <cell r="D472" t="str">
            <v xml:space="preserve">Нет </v>
          </cell>
          <cell r="E472" t="str">
            <v xml:space="preserve">Нет </v>
          </cell>
          <cell r="F472" t="str">
            <v xml:space="preserve">Дуб Честерфилд </v>
          </cell>
          <cell r="G472">
            <v>12168.371428571429</v>
          </cell>
          <cell r="H472">
            <v>6814.2880000000005</v>
          </cell>
        </row>
        <row r="473">
          <cell r="A473" t="str">
            <v>EVL306</v>
          </cell>
          <cell r="B473" t="str">
            <v>EVL306/SLT/SLT/ANT.SLT</v>
          </cell>
          <cell r="C473" t="str">
            <v>Тумба мобильная на колёсах 4 ящика 750 замок на верхний ящик 450х750, корпус Салтилло, фасад Салтилло, ручки ANT      , топ Салтилло, глубиной 475 мм</v>
          </cell>
          <cell r="D473" t="str">
            <v xml:space="preserve">Нет </v>
          </cell>
          <cell r="E473" t="str">
            <v xml:space="preserve">Нет </v>
          </cell>
          <cell r="F473" t="str">
            <v>Салтилло</v>
          </cell>
          <cell r="G473">
            <v>12168.371428571429</v>
          </cell>
          <cell r="H473">
            <v>6814.2880000000005</v>
          </cell>
        </row>
        <row r="474">
          <cell r="A474" t="str">
            <v>EVL307</v>
          </cell>
          <cell r="B474" t="str">
            <v>EVL307/ANT/ANT/ANT.ANT</v>
          </cell>
          <cell r="C474" t="str">
            <v>Тумба мобильная на колёсах 3 ящика замок на верхний ящик, корпус АНТРАЦИТ, фасад АНТРАЦИТ, ручки ANT, топ АНТРАЦИТ, глубиной 475 мм</v>
          </cell>
          <cell r="D474" t="str">
            <v xml:space="preserve">Нет </v>
          </cell>
          <cell r="E474" t="str">
            <v xml:space="preserve">Нет </v>
          </cell>
          <cell r="F474" t="str">
            <v>АНТРАЦИТ</v>
          </cell>
          <cell r="G474">
            <v>9626.6285714285714</v>
          </cell>
          <cell r="H474">
            <v>5390.9120000000003</v>
          </cell>
        </row>
        <row r="475">
          <cell r="A475" t="str">
            <v>EVL307</v>
          </cell>
          <cell r="B475" t="str">
            <v>EVL307/ANT/ANT/ANT.L</v>
          </cell>
          <cell r="C475" t="str">
            <v>Тумба мобильная на колёсах 3 ящика замок на верхний ящик, корпус АНТРАЦИТ, фасад АНТРАЦИТ, ручки ANT      , топ ДУБ 131, глубиной 475 мм</v>
          </cell>
          <cell r="D475" t="str">
            <v xml:space="preserve">Нет </v>
          </cell>
          <cell r="E475" t="str">
            <v xml:space="preserve">Нет </v>
          </cell>
          <cell r="F475" t="str">
            <v>ДУБ 131</v>
          </cell>
          <cell r="G475">
            <v>9626.6285714285714</v>
          </cell>
          <cell r="H475">
            <v>5390.9120000000003</v>
          </cell>
        </row>
        <row r="476">
          <cell r="A476" t="str">
            <v>EVL307</v>
          </cell>
          <cell r="B476" t="str">
            <v>EVL307/ANT/ANT/ANT.SLT</v>
          </cell>
          <cell r="C476" t="str">
            <v>Тумба мобильная на колёсах 3 ящика 580 замок на верхний ящик, корпус Антрацит, фасад Антрацит, ручки ANT, топ Салтилло, глубиной 475 мм</v>
          </cell>
          <cell r="D476" t="str">
            <v xml:space="preserve">Нет </v>
          </cell>
          <cell r="E476" t="str">
            <v xml:space="preserve">Нет </v>
          </cell>
          <cell r="F476" t="str">
            <v>Салтилло</v>
          </cell>
          <cell r="G476">
            <v>9626.6285714285714</v>
          </cell>
          <cell r="H476">
            <v>5390.9120000000003</v>
          </cell>
        </row>
        <row r="477">
          <cell r="A477" t="str">
            <v>EVL307</v>
          </cell>
          <cell r="B477" t="str">
            <v>EVL307/ANT/ANT/ANT.U003</v>
          </cell>
          <cell r="C477" t="str">
            <v xml:space="preserve">Тумба мобильная на колёсах 3 ящика 580 замок на верхний ящик, корпус Антрацит, фасад Антрацит, ручки ANT, топ Дуб Честерфилд, глубиной 475 мм </v>
          </cell>
          <cell r="D477" t="str">
            <v xml:space="preserve">Нет </v>
          </cell>
          <cell r="E477" t="str">
            <v xml:space="preserve">Нет </v>
          </cell>
          <cell r="F477" t="str">
            <v xml:space="preserve">Дуб Честерфилд </v>
          </cell>
          <cell r="G477">
            <v>9626.6285714285714</v>
          </cell>
          <cell r="H477">
            <v>5390.9120000000003</v>
          </cell>
        </row>
        <row r="478">
          <cell r="A478" t="str">
            <v>EVL307</v>
          </cell>
          <cell r="B478" t="str">
            <v>EVL307/ANT/SLT/ANT.SLT</v>
          </cell>
          <cell r="C478" t="str">
            <v>Тумба мобильная на колёсах 3 ящика замок на верхний ящик, корпус АНТРАЦИТ, фасад Салтилло, ручки ANT, топ Салтилло, глубиной 475 мм</v>
          </cell>
          <cell r="D478" t="str">
            <v xml:space="preserve">Нет </v>
          </cell>
          <cell r="E478" t="str">
            <v xml:space="preserve">Нет </v>
          </cell>
          <cell r="F478" t="str">
            <v>Салтилло</v>
          </cell>
          <cell r="G478">
            <v>9626.6285714285714</v>
          </cell>
          <cell r="H478">
            <v>5390.9120000000003</v>
          </cell>
        </row>
        <row r="479">
          <cell r="A479" t="str">
            <v>EVL307</v>
          </cell>
          <cell r="B479" t="str">
            <v>EVL307/ANT/U003/ANT.U003</v>
          </cell>
          <cell r="C479" t="str">
            <v>Тумба мобильная на колёсах 3 ящика замок на верхний ящик, корпус АНТРАЦИТ, фасад Дуб Честерфилд , ручки ANT      , топ Дуб Честерфилд , глубиной 475 м</v>
          </cell>
          <cell r="D479" t="str">
            <v xml:space="preserve">Нет </v>
          </cell>
          <cell r="E479" t="str">
            <v xml:space="preserve">Нет </v>
          </cell>
          <cell r="F479" t="str">
            <v xml:space="preserve">Дуб Честерфилд </v>
          </cell>
          <cell r="G479">
            <v>9626.6285714285714</v>
          </cell>
          <cell r="H479">
            <v>5390.9120000000003</v>
          </cell>
        </row>
        <row r="480">
          <cell r="A480" t="str">
            <v>EVL307</v>
          </cell>
          <cell r="B480" t="str">
            <v>EVL307/D/D/H.D</v>
          </cell>
          <cell r="C480" t="str">
            <v>Тумба мобильная на колёсах 3 ящика замок на верхний ящик, корпус ROVERE, фасад ROVERE, ручки H        , топ ROVERE, глубиной 475 мм</v>
          </cell>
          <cell r="D480" t="str">
            <v xml:space="preserve">Нет </v>
          </cell>
          <cell r="E480" t="str">
            <v xml:space="preserve">Нет </v>
          </cell>
          <cell r="F480" t="str">
            <v>ROVERE</v>
          </cell>
          <cell r="G480">
            <v>9626.6285714285714</v>
          </cell>
          <cell r="H480">
            <v>5390.9120000000003</v>
          </cell>
        </row>
        <row r="481">
          <cell r="A481" t="str">
            <v>EVL307</v>
          </cell>
          <cell r="B481" t="str">
            <v>EVL307/H/H/ANT.H</v>
          </cell>
          <cell r="C481" t="str">
            <v>Тумба мобильная на колёсах 3 ящика замок на верхний ящик, корпус БЕЛЫЙ, фасад БЕЛЫЙ, ручки ANT, топ БЕЛЫЙ, глубиной 475 мм</v>
          </cell>
          <cell r="D481" t="str">
            <v xml:space="preserve">Нет </v>
          </cell>
          <cell r="E481" t="str">
            <v xml:space="preserve">Нет </v>
          </cell>
          <cell r="F481" t="str">
            <v>БЕЛЫЙ</v>
          </cell>
          <cell r="G481">
            <v>9626.6285714285714</v>
          </cell>
          <cell r="H481">
            <v>5390.9120000000003</v>
          </cell>
        </row>
        <row r="482">
          <cell r="A482" t="str">
            <v>EVL307</v>
          </cell>
          <cell r="B482" t="str">
            <v>EVL307/H/H/ANT.U003</v>
          </cell>
          <cell r="C482" t="str">
            <v>Тумба мобильная на колёсах 3 ящика замок на верхний ящик, корпус БЕЛЫЙ, фасад БЕЛЫЙ, ручки ANT      , топ Дуб Честерфилд , глубиной 475 мм</v>
          </cell>
          <cell r="D482" t="str">
            <v xml:space="preserve">Нет </v>
          </cell>
          <cell r="E482" t="str">
            <v xml:space="preserve">Нет </v>
          </cell>
          <cell r="F482" t="str">
            <v xml:space="preserve">Дуб Честерфилд </v>
          </cell>
          <cell r="G482">
            <v>9626.6285714285714</v>
          </cell>
          <cell r="H482">
            <v>5390.9120000000003</v>
          </cell>
        </row>
        <row r="483">
          <cell r="A483" t="str">
            <v>EVL307</v>
          </cell>
          <cell r="B483" t="str">
            <v>EVL307/H/H/H.H</v>
          </cell>
          <cell r="C483" t="str">
            <v>Тумба мобильная на колёсах 3 ящика замок на верхний ящик, корпус БЕЛЫЙ, фасад БЕЛЫЙ, ручки H, топ БЕЛЫЙ, глубиной 475 мм</v>
          </cell>
          <cell r="D483" t="str">
            <v xml:space="preserve">Нет </v>
          </cell>
          <cell r="E483" t="str">
            <v xml:space="preserve">Нет </v>
          </cell>
          <cell r="F483" t="str">
            <v>БЕЛЫЙ</v>
          </cell>
          <cell r="G483">
            <v>9626.6285714285714</v>
          </cell>
          <cell r="H483">
            <v>5390.9120000000003</v>
          </cell>
        </row>
        <row r="484">
          <cell r="A484" t="str">
            <v>EVL307</v>
          </cell>
          <cell r="B484" t="str">
            <v>EVL307/H/H/H.U003</v>
          </cell>
          <cell r="C484" t="str">
            <v>Тумба мобильная на колёсах 3 ящика замок на верхний ящик, корпус БЕЛЫЙ, фасад БЕЛЫЙ, ручки H        , топ Дуб Честерфилд , глубиной 475 мм</v>
          </cell>
          <cell r="D484" t="str">
            <v xml:space="preserve">Нет </v>
          </cell>
          <cell r="E484" t="str">
            <v xml:space="preserve">Нет </v>
          </cell>
          <cell r="F484" t="str">
            <v xml:space="preserve">Дуб Честерфилд </v>
          </cell>
          <cell r="G484">
            <v>9626.6285714285714</v>
          </cell>
          <cell r="H484">
            <v>5390.9120000000003</v>
          </cell>
        </row>
        <row r="485">
          <cell r="A485" t="str">
            <v>EVL307</v>
          </cell>
          <cell r="B485" t="str">
            <v>EVL307/H/L/H.H</v>
          </cell>
          <cell r="C485" t="str">
            <v>Тумба мобильная на колёсах 3 ящика замок на верхний ящик, корпус БЕЛЫЙ, фасад ДУБ 131, ручки H, топ БЕЛЫЙ, глубиной 475 мм</v>
          </cell>
          <cell r="D485" t="str">
            <v xml:space="preserve">Нет </v>
          </cell>
          <cell r="E485" t="str">
            <v xml:space="preserve">Нет </v>
          </cell>
          <cell r="F485" t="str">
            <v>БЕЛЫЙ</v>
          </cell>
          <cell r="G485">
            <v>9626.6285714285714</v>
          </cell>
          <cell r="H485">
            <v>5390.9120000000003</v>
          </cell>
        </row>
        <row r="486">
          <cell r="A486" t="str">
            <v>EVL307</v>
          </cell>
          <cell r="B486" t="str">
            <v>EVL307/H/U003/H.H</v>
          </cell>
          <cell r="C486" t="str">
            <v>Тумба мобильная на колёсах 3 ящика замок на верхний ящик, корпус БЕЛЫЙ, фасад Дуб Честерфилд , ручки H        , топ БЕЛЫЙ, глубиной 475 мм</v>
          </cell>
          <cell r="D486" t="str">
            <v xml:space="preserve">Нет </v>
          </cell>
          <cell r="E486" t="str">
            <v xml:space="preserve">Нет </v>
          </cell>
          <cell r="F486" t="str">
            <v>БЕЛЫЙ</v>
          </cell>
          <cell r="G486">
            <v>9626.6285714285714</v>
          </cell>
          <cell r="H486">
            <v>5390.9120000000003</v>
          </cell>
        </row>
        <row r="487">
          <cell r="A487" t="str">
            <v>EVL307</v>
          </cell>
          <cell r="B487" t="str">
            <v>EVL307/H/U003/H.U003</v>
          </cell>
          <cell r="C487" t="str">
            <v>Тумба мобильная на колёсах 3 ящика замок на верхний ящик, корпус БЕЛЫЙ, фасад Дуб Честерфилд , ручки H        , топ Дуб Честерфилд , глубиной 475 мм</v>
          </cell>
          <cell r="D487" t="str">
            <v xml:space="preserve">Нет </v>
          </cell>
          <cell r="E487" t="str">
            <v xml:space="preserve">Нет </v>
          </cell>
          <cell r="F487" t="str">
            <v xml:space="preserve">Дуб Честерфилд </v>
          </cell>
          <cell r="G487">
            <v>9626.6285714285714</v>
          </cell>
          <cell r="H487">
            <v>5390.9120000000003</v>
          </cell>
        </row>
        <row r="488">
          <cell r="A488" t="str">
            <v>EVL307</v>
          </cell>
          <cell r="B488" t="str">
            <v>EVL307/L/L/ANT.L</v>
          </cell>
          <cell r="C488" t="str">
            <v>Тумба мобильная на колёсах 3 ящика замок на верхний ящик, корпус ДУБ 131, фасад ДУБ 131, ручки ANT      , топ ДУБ 131, глубиной 475 мм</v>
          </cell>
          <cell r="D488" t="str">
            <v xml:space="preserve">Нет </v>
          </cell>
          <cell r="E488" t="str">
            <v xml:space="preserve">Нет </v>
          </cell>
          <cell r="F488" t="str">
            <v>ДУБ 131</v>
          </cell>
          <cell r="G488">
            <v>9626.6285714285714</v>
          </cell>
          <cell r="H488">
            <v>5390.9120000000003</v>
          </cell>
        </row>
        <row r="489">
          <cell r="A489" t="str">
            <v>EVL307</v>
          </cell>
          <cell r="B489" t="str">
            <v>EVL307/L/L/H.L</v>
          </cell>
          <cell r="C489" t="str">
            <v>Тумба мобильная на колёсах 3 ящика замок на верхний ящик, корпус ДУБ 131, фасад ДУБ 131, ручки H, топ ДУБ 131, глубиной 475 мм</v>
          </cell>
          <cell r="D489" t="str">
            <v xml:space="preserve">Нет </v>
          </cell>
          <cell r="E489" t="str">
            <v xml:space="preserve">Нет </v>
          </cell>
          <cell r="F489" t="str">
            <v>ДУБ 131</v>
          </cell>
          <cell r="G489">
            <v>9626.6285714285714</v>
          </cell>
          <cell r="H489">
            <v>5390.9120000000003</v>
          </cell>
        </row>
        <row r="490">
          <cell r="A490" t="str">
            <v>EVL307</v>
          </cell>
          <cell r="B490" t="str">
            <v>EVL307/R2/ANT/ANT.R2</v>
          </cell>
          <cell r="C490" t="str">
            <v>Тумба мобильная на колёсах 3 ящика замок на верхний ящик, корпус Светло-серый , фасад АНТРАЦИТ, ручки ANT      , топ Светло-серый , глубиной 475 мм</v>
          </cell>
          <cell r="D490" t="str">
            <v xml:space="preserve">Нет </v>
          </cell>
          <cell r="E490" t="str">
            <v xml:space="preserve">Нет </v>
          </cell>
          <cell r="F490" t="str">
            <v xml:space="preserve">Светло-серый </v>
          </cell>
          <cell r="G490">
            <v>9626.6285714285714</v>
          </cell>
          <cell r="H490">
            <v>5390.9120000000003</v>
          </cell>
        </row>
        <row r="491">
          <cell r="A491" t="str">
            <v>EVL307</v>
          </cell>
          <cell r="B491" t="str">
            <v>EVL307/R2/R2/H.R2</v>
          </cell>
          <cell r="C491" t="str">
            <v xml:space="preserve">Тумба мобильная на колёсах 3 ящика замок на верхний ящик, корпус Светло-серый , фасад Светло-серый , ручки H, топ Светло-серый , глубиной 475 </v>
          </cell>
          <cell r="D491" t="str">
            <v xml:space="preserve">Нет </v>
          </cell>
          <cell r="E491" t="str">
            <v xml:space="preserve">Нет </v>
          </cell>
          <cell r="F491" t="str">
            <v xml:space="preserve">Светло-серый </v>
          </cell>
          <cell r="G491">
            <v>9626.6285714285714</v>
          </cell>
          <cell r="H491">
            <v>5390.9120000000003</v>
          </cell>
        </row>
        <row r="492">
          <cell r="A492" t="str">
            <v>EVL307</v>
          </cell>
          <cell r="B492" t="str">
            <v>EVL307/SLT/SLT/ANT.SLT</v>
          </cell>
          <cell r="C492" t="str">
            <v>Тумба мобильная на колёсах 3 ящика замок на верхний ящик, корпус Салтилло, фасад Салтилло, ручки ANT, топ Салтилло, глубиной 475 мм</v>
          </cell>
          <cell r="D492" t="str">
            <v xml:space="preserve">Нет </v>
          </cell>
          <cell r="E492" t="str">
            <v xml:space="preserve">Нет </v>
          </cell>
          <cell r="F492" t="str">
            <v>Салтилло</v>
          </cell>
          <cell r="G492">
            <v>9626.6285714285714</v>
          </cell>
          <cell r="H492">
            <v>5390.9120000000003</v>
          </cell>
        </row>
        <row r="493">
          <cell r="A493" t="str">
            <v>EVL307</v>
          </cell>
          <cell r="B493" t="str">
            <v>EVL307/U003/ANT/ANT.U003</v>
          </cell>
          <cell r="C493" t="str">
            <v>Тумба мобильная на колёсах 3 ящика замок на верхний ящик, корпус Дуб Честерфилд , фасад АНТРАЦИТ, ручки ANT, топ Дуб Честерфилд , глубиной 475 м</v>
          </cell>
          <cell r="D493" t="str">
            <v xml:space="preserve">Нет </v>
          </cell>
          <cell r="E493" t="str">
            <v xml:space="preserve">Нет </v>
          </cell>
          <cell r="F493" t="str">
            <v xml:space="preserve">Дуб Честерфилд </v>
          </cell>
          <cell r="G493">
            <v>9626.6285714285714</v>
          </cell>
          <cell r="H493">
            <v>5390.9120000000003</v>
          </cell>
        </row>
        <row r="494">
          <cell r="A494" t="str">
            <v>EVL307</v>
          </cell>
          <cell r="B494" t="str">
            <v>EVL307/U003/U003/ANT.U003</v>
          </cell>
          <cell r="C494" t="str">
            <v xml:space="preserve">Тумба мобильная на колёсах 3 ящика замок на верхний ящик, корпус Дуб Честерфилд,  фасад Дуб Честерфилд, ручки ANT, топ Дуб Честерфилд, глубиной 475 м </v>
          </cell>
          <cell r="D494" t="str">
            <v xml:space="preserve">Нет </v>
          </cell>
          <cell r="E494" t="str">
            <v xml:space="preserve">Нет </v>
          </cell>
          <cell r="F494" t="str">
            <v xml:space="preserve">Дуб Честерфилд </v>
          </cell>
          <cell r="G494">
            <v>9626.6285714285714</v>
          </cell>
          <cell r="H494">
            <v>5390.9120000000003</v>
          </cell>
        </row>
        <row r="495">
          <cell r="A495" t="str">
            <v>EVL307</v>
          </cell>
          <cell r="B495" t="str">
            <v>EVL307/U2108/U2108/ANT.U2108</v>
          </cell>
          <cell r="C495" t="str">
            <v>Тумба мобильная на колёсах 3 ящика замок на верхний ящик, корпус Венге Цаво, фасад Венге Цаво, ручки ANT, топ Венге Цаво, глубиной 475 мм</v>
          </cell>
          <cell r="D495" t="str">
            <v xml:space="preserve">Нет </v>
          </cell>
          <cell r="E495" t="str">
            <v xml:space="preserve">Нет </v>
          </cell>
          <cell r="F495" t="str">
            <v>Венге Цаво</v>
          </cell>
          <cell r="G495">
            <v>9626.6285714285714</v>
          </cell>
          <cell r="H495">
            <v>5390.9120000000003</v>
          </cell>
        </row>
        <row r="496">
          <cell r="A496" t="str">
            <v>EVL308</v>
          </cell>
          <cell r="B496" t="str">
            <v>EVL308/ANT/ANT/ANT.L</v>
          </cell>
          <cell r="C496" t="str">
            <v>Тумба приставная  4 ящика 450х475 замок на верхний ящик, корпус АНТРАЦИТ, фасад АНТРАЦИТ, ручки ANT      , топ ДУБ 131, глубиной 475 мм</v>
          </cell>
          <cell r="D496" t="str">
            <v xml:space="preserve">Нет </v>
          </cell>
          <cell r="E496" t="str">
            <v xml:space="preserve">Нет </v>
          </cell>
          <cell r="F496" t="str">
            <v>ДУБ 131</v>
          </cell>
          <cell r="G496">
            <v>12045.657142857141</v>
          </cell>
          <cell r="H496">
            <v>6745.5679999999993</v>
          </cell>
        </row>
        <row r="497">
          <cell r="A497" t="str">
            <v>EVL308</v>
          </cell>
          <cell r="B497" t="str">
            <v>EVL308/ANT/ANT/ANT.SLT</v>
          </cell>
          <cell r="C497" t="str">
            <v>Тумба приставная  4 ящика 450х475 замок на верхний ящик, копус Ант, фасад Ант,  ручки ANT, топ Салти</v>
          </cell>
          <cell r="D497" t="str">
            <v xml:space="preserve">Нет </v>
          </cell>
          <cell r="E497" t="str">
            <v xml:space="preserve">Нет </v>
          </cell>
          <cell r="F497" t="str">
            <v>Салтилло</v>
          </cell>
          <cell r="G497">
            <v>12045.657142857141</v>
          </cell>
          <cell r="H497">
            <v>6745.5679999999993</v>
          </cell>
        </row>
        <row r="498">
          <cell r="A498" t="str">
            <v>EVL308</v>
          </cell>
          <cell r="B498" t="str">
            <v>EVL308/ANT/ANT/ANT.U003</v>
          </cell>
          <cell r="C498" t="str">
            <v>Тумба приставная  4 ящика 450х475 замок на верхний ящик, корпус АНТРАЦИТ, фасад АНТРАЦИТ, ручки ANT, топ Дуб Честерфилд , глубиной 475 мм</v>
          </cell>
          <cell r="D498" t="str">
            <v xml:space="preserve">Нет </v>
          </cell>
          <cell r="E498" t="str">
            <v xml:space="preserve">Нет </v>
          </cell>
          <cell r="F498" t="str">
            <v xml:space="preserve">Дуб Честерфилд </v>
          </cell>
          <cell r="G498">
            <v>12045.657142857141</v>
          </cell>
          <cell r="H498">
            <v>6745.5679999999993</v>
          </cell>
        </row>
        <row r="499">
          <cell r="A499" t="str">
            <v>EVL308</v>
          </cell>
          <cell r="B499" t="str">
            <v>EVL308/D/D/H.D</v>
          </cell>
          <cell r="C499" t="str">
            <v>Тумба приставная  4 ящика 450х475 замок на верхний ящик, корпус ROVERE, фасад ROVERE, ручки H, топ ROVERE, глубиной 475 мм</v>
          </cell>
          <cell r="D499" t="str">
            <v xml:space="preserve">Нет </v>
          </cell>
          <cell r="E499" t="str">
            <v xml:space="preserve">Нет </v>
          </cell>
          <cell r="F499" t="str">
            <v>ROVERE</v>
          </cell>
          <cell r="G499">
            <v>12045.657142857141</v>
          </cell>
          <cell r="H499">
            <v>6745.5679999999993</v>
          </cell>
        </row>
        <row r="500">
          <cell r="A500" t="str">
            <v>EVL308</v>
          </cell>
          <cell r="B500" t="str">
            <v>EVL308/L/L/H.L</v>
          </cell>
          <cell r="C500" t="str">
            <v>Тумба приставная  4 ящика 450х475 замок на верхний ящик, корпус ДУБ 131, фасад ДУБ 131, ручки H, топ ДУБ 131, глубиной 475 мм</v>
          </cell>
          <cell r="D500" t="str">
            <v xml:space="preserve">Нет </v>
          </cell>
          <cell r="E500" t="str">
            <v xml:space="preserve">Нет </v>
          </cell>
          <cell r="F500" t="str">
            <v>ДУБ 131</v>
          </cell>
          <cell r="G500">
            <v>12045.657142857141</v>
          </cell>
          <cell r="H500">
            <v>6745.5679999999993</v>
          </cell>
        </row>
        <row r="501">
          <cell r="A501" t="str">
            <v>EVL308</v>
          </cell>
          <cell r="B501" t="str">
            <v>EVL308/U003/U003/ANT.U003</v>
          </cell>
          <cell r="C501" t="str">
            <v>Тумба приставная  4 ящика 450х475 замок на верхний ящик, корпус Дуб Честерфилд , фасад Дуб Честерфилд , ручки ANT      , топ Дуб Честерфилд , глубиной</v>
          </cell>
          <cell r="D501" t="str">
            <v xml:space="preserve">Нет </v>
          </cell>
          <cell r="E501" t="str">
            <v xml:space="preserve">Нет </v>
          </cell>
          <cell r="F501" t="str">
            <v xml:space="preserve">Дуб Честерфилд </v>
          </cell>
          <cell r="G501">
            <v>12045.657142857141</v>
          </cell>
          <cell r="H501">
            <v>6745.5679999999993</v>
          </cell>
        </row>
        <row r="502">
          <cell r="A502" t="str">
            <v>EVL309</v>
          </cell>
          <cell r="B502" t="str">
            <v>EVL309/ANT/ANT/ANT.H</v>
          </cell>
          <cell r="C502" t="str">
            <v>Тумба приставная  4 ящика 790х475 замок на верхний ящик, корпус АНТРАЦИТ, фасад АНТРАЦИТ, ручки ANT, топ БЕЛЫЙ, глубиной 475 мм</v>
          </cell>
          <cell r="D502" t="str">
            <v xml:space="preserve">Нет </v>
          </cell>
          <cell r="E502" t="str">
            <v xml:space="preserve">Нет </v>
          </cell>
          <cell r="F502" t="str">
            <v>БЕЛЫЙ</v>
          </cell>
          <cell r="G502">
            <v>13512.142857142857</v>
          </cell>
          <cell r="H502">
            <v>7566.8</v>
          </cell>
        </row>
        <row r="503">
          <cell r="A503" t="str">
            <v>EVL309</v>
          </cell>
          <cell r="B503" t="str">
            <v>EVL309/ANT/ANT/ANT.L</v>
          </cell>
          <cell r="C503" t="str">
            <v>Тумба приставная  4 ящика 790х475 замок на верхний ящик, корпус АНТРАЦИТ, фасад АНТРАЦИТ, ручки ANT, топ ДУБ 131, глубиной 475 мм</v>
          </cell>
          <cell r="D503" t="str">
            <v xml:space="preserve">Нет </v>
          </cell>
          <cell r="E503" t="str">
            <v xml:space="preserve">Нет </v>
          </cell>
          <cell r="F503" t="str">
            <v>ДУБ 131</v>
          </cell>
          <cell r="G503">
            <v>13512.142857142857</v>
          </cell>
          <cell r="H503">
            <v>7566.8</v>
          </cell>
        </row>
        <row r="504">
          <cell r="A504" t="str">
            <v>EVL309</v>
          </cell>
          <cell r="B504" t="str">
            <v>EVL309/ANT/ANT/ANT.SLT</v>
          </cell>
          <cell r="C504" t="str">
            <v>Тумба приставная 4 ящика 790х475 замок на верхний ящик, копус Ант, фасад Ант,  ручки ANT, топ Салтилло, глубиной 475 мм</v>
          </cell>
          <cell r="D504" t="str">
            <v xml:space="preserve">Нет </v>
          </cell>
          <cell r="E504" t="str">
            <v xml:space="preserve">Нет </v>
          </cell>
          <cell r="F504" t="str">
            <v>Салтилло</v>
          </cell>
          <cell r="G504">
            <v>13512.142857142857</v>
          </cell>
          <cell r="H504">
            <v>7566.8</v>
          </cell>
        </row>
        <row r="505">
          <cell r="A505" t="str">
            <v>EVL309</v>
          </cell>
          <cell r="B505" t="str">
            <v>EVL309/ANT/ANT/ANT.U003</v>
          </cell>
          <cell r="C505" t="str">
            <v>Тумба приставная  4 ящика 790х475 замок на верхний ящик, корпус АНТРАЦИТ, фасад АНТРАЦИТ, ручки ANT, топ Дуб Честерфилд , глубиной 475 мм</v>
          </cell>
          <cell r="D505" t="str">
            <v xml:space="preserve">Нет </v>
          </cell>
          <cell r="E505" t="str">
            <v xml:space="preserve">Нет </v>
          </cell>
          <cell r="F505" t="str">
            <v xml:space="preserve">Дуб Честерфилд </v>
          </cell>
          <cell r="G505">
            <v>13512.142857142857</v>
          </cell>
          <cell r="H505">
            <v>7566.8</v>
          </cell>
        </row>
        <row r="506">
          <cell r="A506" t="str">
            <v>EVL309</v>
          </cell>
          <cell r="B506" t="str">
            <v>EVL309/D/D/H.D</v>
          </cell>
          <cell r="C506" t="str">
            <v>Тумба приставная  4 ящика 790х475 замок на верхний ящик, корпус ROVERE, фасад ROVERE, ручки H, топ ROVERE, глубиной 475 мм</v>
          </cell>
          <cell r="D506" t="str">
            <v xml:space="preserve">Нет </v>
          </cell>
          <cell r="E506" t="str">
            <v xml:space="preserve">Нет </v>
          </cell>
          <cell r="F506" t="str">
            <v>ROVERE</v>
          </cell>
          <cell r="G506">
            <v>13512.142857142857</v>
          </cell>
          <cell r="H506">
            <v>7566.8</v>
          </cell>
        </row>
        <row r="507">
          <cell r="A507" t="str">
            <v>EVL309</v>
          </cell>
          <cell r="B507" t="str">
            <v>EVL309/H/D/H.D</v>
          </cell>
          <cell r="C507" t="str">
            <v>Тумба приставная  4 ящика 790х475 замок на верхний ящик, корпус БЕЛЫЙ, фасад ROVERE, ручки H, топ ROVERE, глубиной 475 мм</v>
          </cell>
          <cell r="D507" t="str">
            <v xml:space="preserve">Нет </v>
          </cell>
          <cell r="E507" t="str">
            <v xml:space="preserve">Нет </v>
          </cell>
          <cell r="F507" t="str">
            <v>ROVERE</v>
          </cell>
          <cell r="G507">
            <v>13512.142857142857</v>
          </cell>
          <cell r="H507">
            <v>7566.8</v>
          </cell>
        </row>
        <row r="508">
          <cell r="A508" t="str">
            <v>EVL309</v>
          </cell>
          <cell r="B508" t="str">
            <v>EVL309/H/H/ANT.H</v>
          </cell>
          <cell r="C508" t="str">
            <v>Тумба приставная  4 ящика 790х475 замок на верхний ящик, корпус БЕЛЫЙ, фасад БЕЛЫЙ, ручки ANT, топ БЕЛЫЙ, глубиной 475 мм</v>
          </cell>
          <cell r="D508" t="str">
            <v xml:space="preserve">Нет </v>
          </cell>
          <cell r="E508" t="str">
            <v xml:space="preserve">Нет </v>
          </cell>
          <cell r="F508" t="str">
            <v>БЕЛЫЙ</v>
          </cell>
          <cell r="G508">
            <v>13512.142857142857</v>
          </cell>
          <cell r="H508">
            <v>7566.8</v>
          </cell>
        </row>
        <row r="509">
          <cell r="A509" t="str">
            <v>EVL309</v>
          </cell>
          <cell r="B509" t="str">
            <v>EVL309/SLT/SLT/ANT.SLT</v>
          </cell>
          <cell r="C509" t="str">
            <v>Тумба приставная  4 ящика 790х475 замок на верхний ящик, корпус Салтилло, фасад Салтилло, ручки ANT, топ Салтилло, глубиной 475 мм</v>
          </cell>
          <cell r="D509" t="str">
            <v xml:space="preserve">Нет </v>
          </cell>
          <cell r="E509" t="str">
            <v xml:space="preserve">Нет </v>
          </cell>
          <cell r="F509" t="str">
            <v>Салтилло</v>
          </cell>
          <cell r="G509">
            <v>13512.142857142857</v>
          </cell>
          <cell r="H509">
            <v>7566.8</v>
          </cell>
        </row>
        <row r="510">
          <cell r="A510" t="str">
            <v>EVL309</v>
          </cell>
          <cell r="B510" t="str">
            <v>EVL309/U003/U003/ANT.U003</v>
          </cell>
          <cell r="C510" t="str">
            <v>Тумба приставная  4 ящика 790х475 замок на верхний ящик, корпус Дуб Честерфилд , фасад Дуб Честерфилд , ручки ANT, топ Дуб Честерфилд , глубиной</v>
          </cell>
          <cell r="D510" t="str">
            <v xml:space="preserve">Нет </v>
          </cell>
          <cell r="E510" t="str">
            <v xml:space="preserve">Нет </v>
          </cell>
          <cell r="F510" t="str">
            <v xml:space="preserve">Дуб Честерфилд </v>
          </cell>
          <cell r="G510">
            <v>13512.142857142857</v>
          </cell>
          <cell r="H510">
            <v>7566.8</v>
          </cell>
        </row>
        <row r="511">
          <cell r="A511" t="str">
            <v>EVL310</v>
          </cell>
          <cell r="B511" t="str">
            <v>EVL310/ANT/ANT/ANT.ANT</v>
          </cell>
          <cell r="C511" t="str">
            <v>Тумба мобильная на колёсах 3 ящика с центральным замком, корпус АНТРАЦИТ, фасад АНТРАЦИТ, ручки ANT      , топ АНТРАЦИТ, глубиной 475 мм</v>
          </cell>
          <cell r="D511" t="str">
            <v xml:space="preserve">Нет </v>
          </cell>
          <cell r="E511" t="str">
            <v xml:space="preserve">Нет </v>
          </cell>
          <cell r="F511" t="str">
            <v>АНТРАЦИТ</v>
          </cell>
          <cell r="G511">
            <v>10045.800000000001</v>
          </cell>
          <cell r="H511">
            <v>5625.648000000001</v>
          </cell>
        </row>
        <row r="512">
          <cell r="A512" t="str">
            <v>EVL310</v>
          </cell>
          <cell r="B512" t="str">
            <v>EVL310/ANT/ANT/ANT.SLT</v>
          </cell>
          <cell r="C512" t="str">
            <v>Тумба моб на колёсах 3 ящика с центр. замком, корпус Антрацит, фас Антрацит,ручки ANT, топ Салтилло</v>
          </cell>
          <cell r="D512" t="str">
            <v xml:space="preserve">Нет </v>
          </cell>
          <cell r="E512" t="str">
            <v xml:space="preserve">Нет </v>
          </cell>
          <cell r="F512" t="str">
            <v>Салтилло</v>
          </cell>
          <cell r="G512">
            <v>10045.800000000001</v>
          </cell>
          <cell r="H512">
            <v>5625.648000000001</v>
          </cell>
        </row>
        <row r="513">
          <cell r="A513" t="str">
            <v>EVL310</v>
          </cell>
          <cell r="B513" t="str">
            <v>EVL310/ANT/ANT/ANT.U003</v>
          </cell>
          <cell r="C513" t="str">
            <v>Тумба моб на колёсах 3 ящика с центр. замком, корпус Антрацит, фас Антрацит,ручки ANT, топ Дуб Честерфилд</v>
          </cell>
          <cell r="D513" t="str">
            <v xml:space="preserve">Нет </v>
          </cell>
          <cell r="E513" t="str">
            <v xml:space="preserve">Нет </v>
          </cell>
          <cell r="F513" t="str">
            <v xml:space="preserve">Дуб Честерфилд </v>
          </cell>
          <cell r="G513">
            <v>10045.800000000001</v>
          </cell>
          <cell r="H513">
            <v>5625.648000000001</v>
          </cell>
        </row>
        <row r="514">
          <cell r="A514" t="str">
            <v>EVL310</v>
          </cell>
          <cell r="B514" t="str">
            <v>EVL310/ANT/U003/ANT.ANT</v>
          </cell>
          <cell r="C514" t="str">
            <v>Тумба моб на колёсах 3 ящика с центр. замком, корпус Антрацит, фас Дуб Честерфилд, ,ручки ANT, топ АНТРАЦИТ</v>
          </cell>
          <cell r="D514" t="str">
            <v xml:space="preserve">Нет </v>
          </cell>
          <cell r="E514" t="str">
            <v xml:space="preserve">Нет </v>
          </cell>
          <cell r="F514" t="str">
            <v>АНТРАЦИТ</v>
          </cell>
          <cell r="G514">
            <v>10045.800000000001</v>
          </cell>
          <cell r="H514">
            <v>5625.648000000001</v>
          </cell>
        </row>
        <row r="515">
          <cell r="A515" t="str">
            <v>EVL310</v>
          </cell>
          <cell r="B515" t="str">
            <v>EVL310/ANT/U003/ANT.U003</v>
          </cell>
          <cell r="C515" t="str">
            <v>Тумба моб на колёсах 3 ящика с центр. замком, корпус АНТРАЦИТ, фас Дуб Честерфилд , ручки ANT, топ Дуб Честерфилд</v>
          </cell>
          <cell r="D515" t="str">
            <v xml:space="preserve">Нет </v>
          </cell>
          <cell r="E515" t="str">
            <v xml:space="preserve">Нет </v>
          </cell>
          <cell r="F515" t="str">
            <v xml:space="preserve">Дуб Честерфилд </v>
          </cell>
          <cell r="G515">
            <v>10045.800000000001</v>
          </cell>
          <cell r="H515">
            <v>5625.648000000001</v>
          </cell>
        </row>
        <row r="516">
          <cell r="A516" t="str">
            <v>EVL310</v>
          </cell>
          <cell r="B516" t="str">
            <v>EVL310/D/D/H.D</v>
          </cell>
          <cell r="C516" t="str">
            <v>Тумба моб на колёсах 3 ящика с центр. замком, корпус Rovere, фас Rovere,ручки H, топ Rovere</v>
          </cell>
          <cell r="D516" t="str">
            <v xml:space="preserve">Нет </v>
          </cell>
          <cell r="E516" t="str">
            <v xml:space="preserve">Нет </v>
          </cell>
          <cell r="F516" t="str">
            <v>ROVERE</v>
          </cell>
          <cell r="G516">
            <v>10045.800000000001</v>
          </cell>
          <cell r="H516">
            <v>5625.648000000001</v>
          </cell>
        </row>
        <row r="517">
          <cell r="A517" t="str">
            <v>EVL310</v>
          </cell>
          <cell r="B517" t="str">
            <v>EVL310/H/H/H.H</v>
          </cell>
          <cell r="C517" t="str">
            <v>Тумба мобильная на колёсах 3 ящика с центральным замком, корпус БЕЛЫЙ, фасад БЕЛЫЙ, ручки H        , топ БЕЛЫЙ, глубиной 475 мм</v>
          </cell>
          <cell r="D517" t="str">
            <v xml:space="preserve">Нет </v>
          </cell>
          <cell r="E517" t="str">
            <v xml:space="preserve">Нет </v>
          </cell>
          <cell r="F517" t="str">
            <v>БЕЛЫЙ</v>
          </cell>
          <cell r="G517">
            <v>10045.800000000001</v>
          </cell>
          <cell r="H517">
            <v>5625.648000000001</v>
          </cell>
        </row>
        <row r="518">
          <cell r="A518" t="str">
            <v>EVL310</v>
          </cell>
          <cell r="B518" t="str">
            <v>EVL310/H/SLT/H.SLT</v>
          </cell>
          <cell r="C518" t="str">
            <v>Тумба мобильная на колёсах 3 ящика с центральным замком, корпус БЕЛЫЙ, фасад Салтилло, ручки H        , топ Салтилло, глубиной 475 мм</v>
          </cell>
          <cell r="D518" t="str">
            <v xml:space="preserve">Нет </v>
          </cell>
          <cell r="E518" t="str">
            <v xml:space="preserve">Нет </v>
          </cell>
          <cell r="F518" t="str">
            <v>Салтилло</v>
          </cell>
          <cell r="G518">
            <v>10045.800000000001</v>
          </cell>
          <cell r="H518">
            <v>5625.648000000001</v>
          </cell>
        </row>
        <row r="519">
          <cell r="A519" t="str">
            <v>EVL310</v>
          </cell>
          <cell r="B519" t="str">
            <v>EVL310/H/U003/ANT.U003</v>
          </cell>
          <cell r="C519" t="str">
            <v>Тумба мобильная на колёсах 3 ящика с центральным замком, корпус БЕЛЫЙ, фасад Дуб Честерфилд , ручки ANT      , топ Дуб Честерфилд , глубиной 475 мм</v>
          </cell>
          <cell r="D519" t="str">
            <v xml:space="preserve">Нет </v>
          </cell>
          <cell r="E519" t="str">
            <v xml:space="preserve">Нет </v>
          </cell>
          <cell r="F519" t="str">
            <v xml:space="preserve">Дуб Честерфилд </v>
          </cell>
          <cell r="G519">
            <v>10045.800000000001</v>
          </cell>
          <cell r="H519">
            <v>5625.648000000001</v>
          </cell>
        </row>
        <row r="520">
          <cell r="A520" t="str">
            <v>EVL310</v>
          </cell>
          <cell r="B520" t="str">
            <v>EVL310/H/U003/H.H</v>
          </cell>
          <cell r="C520" t="str">
            <v>Тумба моб на колёсах 3 ящика с центр. замком, корпус Белый, фас Дуб Честер, ручки H, топ Бел</v>
          </cell>
          <cell r="D520" t="str">
            <v xml:space="preserve">Нет </v>
          </cell>
          <cell r="E520" t="str">
            <v xml:space="preserve">Нет </v>
          </cell>
          <cell r="F520" t="str">
            <v>БЕЛЫЙ</v>
          </cell>
          <cell r="G520">
            <v>10045.800000000001</v>
          </cell>
          <cell r="H520">
            <v>5625.648000000001</v>
          </cell>
        </row>
        <row r="521">
          <cell r="A521" t="str">
            <v>EVL310</v>
          </cell>
          <cell r="B521" t="str">
            <v>EVL310/R2/R2/ANT.R2</v>
          </cell>
          <cell r="C521" t="str">
            <v>Тумба моб на колёсах 3 ящика с центр. замком, корпус Светло-серый , фас Светло-серый , ручки ANT, топ Светло-серый</v>
          </cell>
          <cell r="D521" t="str">
            <v xml:space="preserve">Нет </v>
          </cell>
          <cell r="E521" t="str">
            <v xml:space="preserve">Нет </v>
          </cell>
          <cell r="F521" t="str">
            <v xml:space="preserve">Светло-серый </v>
          </cell>
          <cell r="G521">
            <v>10045.800000000001</v>
          </cell>
          <cell r="H521">
            <v>5625.648000000001</v>
          </cell>
        </row>
        <row r="522">
          <cell r="A522" t="str">
            <v>EVL310</v>
          </cell>
          <cell r="B522" t="str">
            <v>EVL310/U003/U003/H.U003</v>
          </cell>
          <cell r="C522" t="str">
            <v>Тумба моб на колёсах 3 ящика с центр. замком, корпус Дуб Чест, фас Дуб Чест, ручки H, топ Дуб Чест</v>
          </cell>
          <cell r="D522" t="str">
            <v xml:space="preserve">Нет </v>
          </cell>
          <cell r="E522" t="str">
            <v xml:space="preserve">Нет </v>
          </cell>
          <cell r="F522" t="str">
            <v xml:space="preserve">Дуб Честерфилд </v>
          </cell>
          <cell r="G522">
            <v>10045.800000000001</v>
          </cell>
          <cell r="H522">
            <v>5625.648000000001</v>
          </cell>
        </row>
        <row r="523">
          <cell r="A523" t="str">
            <v>EVL310</v>
          </cell>
          <cell r="B523" t="str">
            <v>EVL310/U2108/U2108/ANT.U2108</v>
          </cell>
          <cell r="C523" t="str">
            <v>Тумба моб на колёсах 3 ящика с центр. замком, корпус Венге Цаво, фас Венге Цаво, ручки ANT, топ Венге Цаво</v>
          </cell>
          <cell r="D523" t="str">
            <v xml:space="preserve">Нет </v>
          </cell>
          <cell r="E523" t="str">
            <v xml:space="preserve">Нет </v>
          </cell>
          <cell r="F523" t="str">
            <v>Венге Цаво</v>
          </cell>
          <cell r="G523">
            <v>10045.800000000001</v>
          </cell>
          <cell r="H523">
            <v>5625.648000000001</v>
          </cell>
        </row>
        <row r="524">
          <cell r="A524" t="str">
            <v>EVL311</v>
          </cell>
          <cell r="B524" t="str">
            <v>EVL311/ANT/ANT/ANT.L</v>
          </cell>
          <cell r="C524" t="str">
            <v>Тумба сервисная универсальная 880х570, корпус АНТРАЦИТ, фасад АНТРАЦИТ, ручки ANT      , топ ДУБ 131, глубиной 475 мм</v>
          </cell>
          <cell r="D524" t="str">
            <v xml:space="preserve">Нет </v>
          </cell>
          <cell r="E524" t="str">
            <v xml:space="preserve">Нет </v>
          </cell>
          <cell r="F524" t="str">
            <v>ДУБ 131</v>
          </cell>
          <cell r="G524">
            <v>13359.599999999999</v>
          </cell>
          <cell r="H524">
            <v>7481.3760000000002</v>
          </cell>
        </row>
        <row r="525">
          <cell r="A525" t="str">
            <v>EVL311</v>
          </cell>
          <cell r="B525" t="str">
            <v>EVL311/ANT/ANT/ANT.SLT</v>
          </cell>
          <cell r="C525" t="str">
            <v>Тумба сервисная универсальная 880х475х570, корпус Антрацит, фасад Антрацит, ручки ANT, топ Салтилло</v>
          </cell>
          <cell r="D525" t="str">
            <v xml:space="preserve">Нет </v>
          </cell>
          <cell r="E525" t="str">
            <v xml:space="preserve">Нет </v>
          </cell>
          <cell r="F525" t="str">
            <v>Салтилло</v>
          </cell>
          <cell r="G525">
            <v>13359.599999999999</v>
          </cell>
          <cell r="H525">
            <v>7481.3760000000002</v>
          </cell>
        </row>
        <row r="526">
          <cell r="A526" t="str">
            <v>EVL311</v>
          </cell>
          <cell r="B526" t="str">
            <v>EVL311/ANT/ANT/ANT.U003</v>
          </cell>
          <cell r="C526" t="str">
            <v>Тумба сервисная универсальная 880х475x570, корпус АНТРАЦИТ, фасад АНТРАЦИТ, ручки ANT, топ Дуб Честерфилд</v>
          </cell>
          <cell r="D526" t="str">
            <v xml:space="preserve">Нет </v>
          </cell>
          <cell r="E526" t="str">
            <v xml:space="preserve">Нет </v>
          </cell>
          <cell r="F526" t="str">
            <v xml:space="preserve">Дуб Честерфилд </v>
          </cell>
          <cell r="G526">
            <v>13359.599999999999</v>
          </cell>
          <cell r="H526">
            <v>7481.3760000000002</v>
          </cell>
        </row>
        <row r="527">
          <cell r="A527" t="str">
            <v>EVL311</v>
          </cell>
          <cell r="B527" t="str">
            <v>EVL311/ANT/U003/ANT.ANT</v>
          </cell>
          <cell r="C527" t="str">
            <v>Тумба сервисная универсальная 880х570, корпус АНТРАЦИТ, фасад Дуб Честерфилд , ручки ANT, топ АНТРАЦИТ, глубиной 475 мм</v>
          </cell>
          <cell r="D527" t="str">
            <v xml:space="preserve">Нет </v>
          </cell>
          <cell r="E527" t="str">
            <v xml:space="preserve">Нет </v>
          </cell>
          <cell r="F527" t="str">
            <v>АНТРАЦИТ</v>
          </cell>
          <cell r="G527">
            <v>13359.599999999999</v>
          </cell>
          <cell r="H527">
            <v>7481.3760000000002</v>
          </cell>
        </row>
        <row r="528">
          <cell r="A528" t="str">
            <v>EVL311</v>
          </cell>
          <cell r="B528" t="str">
            <v>EVL311/ANT/U003/ANT.U003</v>
          </cell>
          <cell r="C528" t="str">
            <v>Тумба сервисная универсальная 880х475x570, корпус АНТРАЦИТ, фасад Дуб Честерфилд, ручки ANT, топ Дуб Честерфилд</v>
          </cell>
          <cell r="D528" t="str">
            <v xml:space="preserve">Нет </v>
          </cell>
          <cell r="E528" t="str">
            <v xml:space="preserve">Нет </v>
          </cell>
          <cell r="F528" t="str">
            <v xml:space="preserve">Дуб Честерфилд </v>
          </cell>
          <cell r="G528">
            <v>13359.599999999999</v>
          </cell>
          <cell r="H528">
            <v>7481.3760000000002</v>
          </cell>
        </row>
        <row r="529">
          <cell r="A529" t="str">
            <v>EVL311</v>
          </cell>
          <cell r="B529" t="str">
            <v>EVL311/D/D/H.D</v>
          </cell>
          <cell r="C529" t="str">
            <v>Тумба сервисная универсальная 880х475x570, корпус ROVERE, фасад ROVERE, ручки H, топ ROVERE</v>
          </cell>
          <cell r="D529" t="str">
            <v xml:space="preserve">Нет </v>
          </cell>
          <cell r="E529" t="str">
            <v xml:space="preserve">Нет </v>
          </cell>
          <cell r="F529" t="str">
            <v>ROVERE</v>
          </cell>
          <cell r="G529">
            <v>13359.599999999999</v>
          </cell>
          <cell r="H529">
            <v>7481.3760000000002</v>
          </cell>
        </row>
        <row r="530">
          <cell r="A530" t="str">
            <v>EVL311</v>
          </cell>
          <cell r="B530" t="str">
            <v>EVL311/H/D/H.H</v>
          </cell>
          <cell r="C530" t="str">
            <v>Тумба сервисная универсальная 880х475х570, корпус Белый, фасад Rovere, ручки H, топ Белый</v>
          </cell>
          <cell r="D530" t="str">
            <v xml:space="preserve">Нет </v>
          </cell>
          <cell r="E530" t="str">
            <v xml:space="preserve">Нет </v>
          </cell>
          <cell r="F530" t="str">
            <v>БЕЛЫЙ</v>
          </cell>
          <cell r="G530">
            <v>13359.599999999999</v>
          </cell>
          <cell r="H530">
            <v>7481.3760000000002</v>
          </cell>
        </row>
        <row r="531">
          <cell r="A531" t="str">
            <v>EVL311</v>
          </cell>
          <cell r="B531" t="str">
            <v>EVL311/H/H/ANT.H</v>
          </cell>
          <cell r="C531" t="str">
            <v>Тумба сервисная универсальная 880х475x570, корпус БЕЛЫЙ, фасад БЕЛЫЙ, ручки ANT, топ БЕЛЫЙ</v>
          </cell>
          <cell r="D531" t="str">
            <v xml:space="preserve">Нет </v>
          </cell>
          <cell r="E531" t="str">
            <v xml:space="preserve">Нет </v>
          </cell>
          <cell r="F531" t="str">
            <v>БЕЛЫЙ</v>
          </cell>
          <cell r="G531">
            <v>13359.599999999999</v>
          </cell>
          <cell r="H531">
            <v>7481.3760000000002</v>
          </cell>
        </row>
        <row r="532">
          <cell r="A532" t="str">
            <v>EVL311</v>
          </cell>
          <cell r="B532" t="str">
            <v>EVL311/H/H/H.D</v>
          </cell>
          <cell r="C532" t="str">
            <v>Тумба сервисная универсальная 880х475х570, корпус Белый, фасад Белый, ручки H, топ Rovere</v>
          </cell>
          <cell r="D532" t="str">
            <v xml:space="preserve">Нет </v>
          </cell>
          <cell r="E532" t="str">
            <v xml:space="preserve">Нет </v>
          </cell>
          <cell r="F532" t="str">
            <v>ROVERE</v>
          </cell>
          <cell r="G532">
            <v>13840.057142857142</v>
          </cell>
          <cell r="H532">
            <v>7750.4320000000007</v>
          </cell>
        </row>
        <row r="533">
          <cell r="A533" t="str">
            <v>EVL311</v>
          </cell>
          <cell r="B533" t="str">
            <v>EVL311/H/H/H.H</v>
          </cell>
          <cell r="C533" t="str">
            <v>Тумба сервисная универсальная 880х475x570, корпус БЕЛЫЙ, фасад БЕЛЫЙ, ручки H, топ БЕЛЫЙ</v>
          </cell>
          <cell r="D533" t="str">
            <v xml:space="preserve">Нет </v>
          </cell>
          <cell r="E533" t="str">
            <v xml:space="preserve">Нет </v>
          </cell>
          <cell r="F533" t="str">
            <v>БЕЛЫЙ</v>
          </cell>
          <cell r="G533">
            <v>13840.057142857142</v>
          </cell>
          <cell r="H533">
            <v>7750.4320000000007</v>
          </cell>
        </row>
        <row r="534">
          <cell r="A534" t="str">
            <v>EVL311</v>
          </cell>
          <cell r="B534" t="str">
            <v>EVL311/H/U003/H.H</v>
          </cell>
          <cell r="C534" t="str">
            <v>Тумба сервисная универсальная 880х475х570, корпус Белый, фасад Дуб Чеcт, ручки H, топ Белый</v>
          </cell>
          <cell r="D534" t="str">
            <v xml:space="preserve">Нет </v>
          </cell>
          <cell r="E534" t="str">
            <v xml:space="preserve">Нет </v>
          </cell>
          <cell r="F534" t="str">
            <v>БЕЛЫЙ</v>
          </cell>
          <cell r="G534">
            <v>13840.057142857142</v>
          </cell>
          <cell r="H534">
            <v>7750.4320000000007</v>
          </cell>
        </row>
        <row r="535">
          <cell r="A535" t="str">
            <v>EVL311</v>
          </cell>
          <cell r="B535" t="str">
            <v>EVL311/U003/H/H.U003</v>
          </cell>
          <cell r="C535" t="str">
            <v>Тумба сервисная универсальная 880х570, корпус Дуб Честерфилд , фасад БЕЛЫЙ, ручки H, топ Дуб Честерфилд , глубиной 475 мм</v>
          </cell>
          <cell r="D535" t="str">
            <v xml:space="preserve">Нет </v>
          </cell>
          <cell r="E535" t="str">
            <v xml:space="preserve">Нет </v>
          </cell>
          <cell r="F535" t="str">
            <v xml:space="preserve">Дуб Честерфилд </v>
          </cell>
          <cell r="G535">
            <v>13840.057142857142</v>
          </cell>
          <cell r="H535">
            <v>7750.4320000000007</v>
          </cell>
        </row>
        <row r="536">
          <cell r="A536" t="str">
            <v>EVL311</v>
          </cell>
          <cell r="B536" t="str">
            <v>EVL311/U003/U003/ANT.U003</v>
          </cell>
          <cell r="C536" t="str">
            <v>Тумба сервисная универсальная 880х570, корпус Дуб Честерфилд , фасад Дуб Честерфилд , ручки ANT      , топ Дуб Честерфилд , глубиной 475 мм</v>
          </cell>
          <cell r="D536" t="str">
            <v xml:space="preserve">Нет </v>
          </cell>
          <cell r="E536" t="str">
            <v xml:space="preserve">Нет </v>
          </cell>
          <cell r="F536" t="str">
            <v xml:space="preserve">Дуб Честерфилд </v>
          </cell>
          <cell r="G536">
            <v>13840.057142857142</v>
          </cell>
          <cell r="H536">
            <v>7750.4320000000007</v>
          </cell>
        </row>
        <row r="537">
          <cell r="A537" t="str">
            <v>EVL311</v>
          </cell>
          <cell r="B537" t="str">
            <v>EVL311/U003/U003/H.U003</v>
          </cell>
          <cell r="C537" t="str">
            <v>Тумба сервисная универсальная 880х475х570, корпус Дуб Чест, фасад Дуб Чеcт, ручки H, топ Дуб Чест</v>
          </cell>
          <cell r="D537" t="str">
            <v xml:space="preserve">Нет </v>
          </cell>
          <cell r="E537" t="str">
            <v xml:space="preserve">Нет </v>
          </cell>
          <cell r="F537" t="str">
            <v xml:space="preserve">Дуб Честерфилд </v>
          </cell>
          <cell r="G537">
            <v>13840.057142857142</v>
          </cell>
          <cell r="H537">
            <v>7750.4320000000007</v>
          </cell>
        </row>
        <row r="538">
          <cell r="A538" t="str">
            <v>EVL311</v>
          </cell>
          <cell r="B538" t="str">
            <v>EVL311/U2108/U2108/ANT.U2108</v>
          </cell>
          <cell r="C538" t="str">
            <v>Тумба сервисная универсальная 880х475x570, корпус Венге Цаво, фасад Венге Цаво, ручки ANT, топ Венге Цаво</v>
          </cell>
          <cell r="D538" t="str">
            <v xml:space="preserve">Нет </v>
          </cell>
          <cell r="E538" t="str">
            <v xml:space="preserve">Нет </v>
          </cell>
          <cell r="F538" t="str">
            <v>Венге Цаво</v>
          </cell>
          <cell r="G538">
            <v>13840.057142857142</v>
          </cell>
          <cell r="H538">
            <v>7750.4320000000007</v>
          </cell>
        </row>
        <row r="539">
          <cell r="A539" t="str">
            <v>EVL312</v>
          </cell>
          <cell r="B539" t="str">
            <v>EVL312/ANT/ANT/ANT/ANT.ANT</v>
          </cell>
          <cell r="C539" t="str">
            <v>Тумба сервисная универсальная 1140х570, корпус АНТРАЦИТ, фасад АНТРАЦИТ, ручки ANT      , цвет заглушки ANT, топ АНТРАЦИТ, глубиной 475 мм</v>
          </cell>
          <cell r="D539" t="str">
            <v xml:space="preserve">Нет </v>
          </cell>
          <cell r="E539" t="str">
            <v xml:space="preserve">Нет </v>
          </cell>
          <cell r="F539" t="str">
            <v>АНТРАЦИТ</v>
          </cell>
          <cell r="G539">
            <v>16746.057142857142</v>
          </cell>
          <cell r="H539">
            <v>9377.7919999999995</v>
          </cell>
        </row>
        <row r="540">
          <cell r="A540" t="str">
            <v>EVL312</v>
          </cell>
          <cell r="B540" t="str">
            <v>EVL312/ANT/ANT/ANT/ANT.H</v>
          </cell>
          <cell r="C540" t="str">
            <v>Тумба сервисная универсальная 1140х570, корпус АНТРАЦИТ, фасад АНТРАЦИТ, ручки ANT      , цвет заглушки ANT, топ БЕЛЫЙ, глубиной 475 мм</v>
          </cell>
          <cell r="D540" t="str">
            <v xml:space="preserve">Нет </v>
          </cell>
          <cell r="E540" t="str">
            <v xml:space="preserve">Нет </v>
          </cell>
          <cell r="F540" t="str">
            <v>БЕЛЫЙ</v>
          </cell>
          <cell r="G540">
            <v>16746.057142857142</v>
          </cell>
          <cell r="H540">
            <v>9377.7919999999995</v>
          </cell>
        </row>
        <row r="541">
          <cell r="A541" t="str">
            <v>EVL312</v>
          </cell>
          <cell r="B541" t="str">
            <v>EVL312/ANT/ANT/ANT/ANT.SLT</v>
          </cell>
          <cell r="C541" t="str">
            <v>Тумба сервисная универсальная 1140х570, корпус АНТРАЦИТ, фасад АНТРАЦИТ, ручки ANT, цвет заглушки ANT, топ Салтилло, глубиной 475 мм</v>
          </cell>
          <cell r="D541" t="str">
            <v xml:space="preserve">Нет </v>
          </cell>
          <cell r="E541" t="str">
            <v xml:space="preserve">Нет </v>
          </cell>
          <cell r="F541" t="str">
            <v>Салтилло</v>
          </cell>
          <cell r="G541">
            <v>16746.057142857142</v>
          </cell>
          <cell r="H541">
            <v>9377.7919999999995</v>
          </cell>
        </row>
        <row r="542">
          <cell r="A542" t="str">
            <v>EVL312</v>
          </cell>
          <cell r="B542" t="str">
            <v>EVL312/ANT/ANT/ANT/ANT.U003</v>
          </cell>
          <cell r="C542" t="str">
            <v>Тумба сервисная универсальная 1140х570, корпус АНТРАЦИТ, фасад АНТРАЦИТ, ручки ANT, цвет заглушки ANT, топ Дуб Честерфилд, глубиной 475 мм</v>
          </cell>
          <cell r="D542" t="str">
            <v xml:space="preserve">Нет </v>
          </cell>
          <cell r="E542" t="str">
            <v xml:space="preserve">Нет </v>
          </cell>
          <cell r="F542" t="str">
            <v xml:space="preserve">Дуб Честерфилд </v>
          </cell>
          <cell r="G542">
            <v>16746.057142857142</v>
          </cell>
          <cell r="H542">
            <v>9377.7919999999995</v>
          </cell>
        </row>
        <row r="543">
          <cell r="A543" t="str">
            <v>EVL312</v>
          </cell>
          <cell r="B543" t="str">
            <v>EVL312/ANT/SLT/ANT/ANT.ANT</v>
          </cell>
          <cell r="C543" t="str">
            <v>Тумба сервисная универсальная 1140х570, корпус АНТРАЦИТ, фасад Салтилло, ручки ANT, цвет заглушки ANT, топ АНТРАЦИТ, глубиной 475 мм</v>
          </cell>
          <cell r="D543" t="str">
            <v xml:space="preserve">Нет </v>
          </cell>
          <cell r="E543" t="str">
            <v xml:space="preserve">Нет </v>
          </cell>
          <cell r="F543" t="str">
            <v>АНТРАЦИТ</v>
          </cell>
          <cell r="G543">
            <v>16746.057142857142</v>
          </cell>
          <cell r="H543">
            <v>9377.7919999999995</v>
          </cell>
        </row>
        <row r="544">
          <cell r="A544" t="str">
            <v>EVL312</v>
          </cell>
          <cell r="B544" t="str">
            <v>EVL312/ANT/SLT/ANT/ANT.SLT</v>
          </cell>
          <cell r="C544" t="str">
            <v>Тумба сервисная универсальная 1140х570, корпус АНТРАЦИТ, фасад Салтилло, ручки ANT, цвет заглушки ANT, топ Салтилло, глубиной 475 мм</v>
          </cell>
          <cell r="D544" t="str">
            <v xml:space="preserve">Нет </v>
          </cell>
          <cell r="E544" t="str">
            <v xml:space="preserve">Нет </v>
          </cell>
          <cell r="F544" t="str">
            <v>Салтилло</v>
          </cell>
          <cell r="G544">
            <v>16746.057142857142</v>
          </cell>
          <cell r="H544">
            <v>9377.7919999999995</v>
          </cell>
        </row>
        <row r="545">
          <cell r="A545" t="str">
            <v>EVL312</v>
          </cell>
          <cell r="B545" t="str">
            <v>EVL312/ANT/U003/ANT/ANT.U003</v>
          </cell>
          <cell r="C545" t="str">
            <v>Тумба сервисная универсальная 1140х570, корпус АНТРАЦИТ, фасад Дуб Честерфилд, ручки ANT, цвет заглушки ANT, топ Дуб Честерфилд, глубиной 475 мм</v>
          </cell>
          <cell r="D545" t="str">
            <v xml:space="preserve">Нет </v>
          </cell>
          <cell r="E545" t="str">
            <v xml:space="preserve">Нет </v>
          </cell>
          <cell r="F545" t="str">
            <v xml:space="preserve">Дуб Честерфилд </v>
          </cell>
          <cell r="G545">
            <v>16746.057142857142</v>
          </cell>
          <cell r="H545">
            <v>9377.7919999999995</v>
          </cell>
        </row>
        <row r="546">
          <cell r="A546" t="str">
            <v>EVL312</v>
          </cell>
          <cell r="B546" t="str">
            <v>EVL312/H/D/H/H.H</v>
          </cell>
          <cell r="C546" t="str">
            <v>Тумба сервисная универсальная 1140х570, корпус БЕЛЫЙ, фасад ROVERE, ручки H, цвет заглушки H, топ БЕЛЫЙ, глубиной 475 мм</v>
          </cell>
          <cell r="D546" t="str">
            <v xml:space="preserve">Нет </v>
          </cell>
          <cell r="E546" t="str">
            <v xml:space="preserve">Нет </v>
          </cell>
          <cell r="F546" t="str">
            <v>БЕЛЫЙ</v>
          </cell>
          <cell r="G546">
            <v>16746.057142857142</v>
          </cell>
          <cell r="H546">
            <v>9377.7919999999995</v>
          </cell>
        </row>
        <row r="547">
          <cell r="A547" t="str">
            <v>EVL312</v>
          </cell>
          <cell r="B547" t="str">
            <v>EVL312/H/H/ANT/ANT.H</v>
          </cell>
          <cell r="C547" t="str">
            <v>Тумба сервисная универсальная 1140х570, корпус БЕЛЫЙ, фасад БЕЛЫЙ, ручки ANT, цвет заглушки ANT, топ БЕЛЫЙ, глубиной 475 мм</v>
          </cell>
          <cell r="D547" t="str">
            <v xml:space="preserve">Нет </v>
          </cell>
          <cell r="E547" t="str">
            <v xml:space="preserve">Нет </v>
          </cell>
          <cell r="F547" t="str">
            <v>БЕЛЫЙ</v>
          </cell>
          <cell r="G547">
            <v>16746.057142857142</v>
          </cell>
          <cell r="H547">
            <v>9377.7919999999995</v>
          </cell>
        </row>
        <row r="548">
          <cell r="A548" t="str">
            <v>EVL312</v>
          </cell>
          <cell r="B548" t="str">
            <v>EVL312/H/H/ANT/ANT.U003</v>
          </cell>
          <cell r="C548" t="str">
            <v>Тумба сервисная универсальная 1140х570, корпус БЕЛЫЙ, фасад БЕЛЫЙ, ручки ANT      , цвет заглушки ANT, топ Дуб Честерфилд , глубиной 475 мм</v>
          </cell>
          <cell r="D548" t="str">
            <v xml:space="preserve">Нет </v>
          </cell>
          <cell r="E548" t="str">
            <v xml:space="preserve">Нет </v>
          </cell>
          <cell r="F548" t="str">
            <v xml:space="preserve">Дуб Честерфилд </v>
          </cell>
          <cell r="G548">
            <v>16746.057142857142</v>
          </cell>
          <cell r="H548">
            <v>9377.7919999999995</v>
          </cell>
        </row>
        <row r="549">
          <cell r="A549" t="str">
            <v>EVL312</v>
          </cell>
          <cell r="B549" t="str">
            <v>EVL312/H/H/ANT/H.H</v>
          </cell>
          <cell r="C549" t="str">
            <v>Тумба сервисная универсальная 1140х570, корпус БЕЛЫЙ, фасад БЕЛЫЙ, ручки ANT      , цвет заглушки H, топ БЕЛЫЙ, глубиной 475 мм</v>
          </cell>
          <cell r="D549" t="str">
            <v xml:space="preserve">Нет </v>
          </cell>
          <cell r="E549" t="str">
            <v xml:space="preserve">Нет </v>
          </cell>
          <cell r="F549" t="str">
            <v>БЕЛЫЙ</v>
          </cell>
          <cell r="G549">
            <v>16746.057142857142</v>
          </cell>
          <cell r="H549">
            <v>9377.7919999999995</v>
          </cell>
        </row>
        <row r="550">
          <cell r="A550" t="str">
            <v>EVL312</v>
          </cell>
          <cell r="B550" t="str">
            <v>EVL312/H/H/H/H.H</v>
          </cell>
          <cell r="C550" t="str">
            <v>Тумба сервисная универсальная 1140х570, корпус БЕЛЫЙ, фасад БЕЛЫЙ, ручки H, цвет заглушки H, топ БЕЛЫЙ, глубиной 475 мм</v>
          </cell>
          <cell r="D550" t="str">
            <v xml:space="preserve">Нет </v>
          </cell>
          <cell r="E550" t="str">
            <v xml:space="preserve">Нет </v>
          </cell>
          <cell r="F550" t="str">
            <v>БЕЛЫЙ</v>
          </cell>
          <cell r="G550">
            <v>16746.057142857142</v>
          </cell>
          <cell r="H550">
            <v>9377.7919999999995</v>
          </cell>
        </row>
        <row r="551">
          <cell r="A551" t="str">
            <v>EVL312</v>
          </cell>
          <cell r="B551" t="str">
            <v>EVL312/H/H/H/H.U003</v>
          </cell>
          <cell r="C551" t="str">
            <v>Тумба сервисная универсальная 1140х570, корпус БЕЛЫЙ, фасад БЕЛЫЙ, ручки H        , цвет заглушки H, топ Дуб Честерфилд , глубиной 475 мм</v>
          </cell>
          <cell r="D551" t="str">
            <v xml:space="preserve">Нет </v>
          </cell>
          <cell r="E551" t="str">
            <v xml:space="preserve">Нет </v>
          </cell>
          <cell r="F551" t="str">
            <v xml:space="preserve">Дуб Честерфилд </v>
          </cell>
          <cell r="G551">
            <v>16746.057142857142</v>
          </cell>
          <cell r="H551">
            <v>9377.7919999999995</v>
          </cell>
        </row>
        <row r="552">
          <cell r="A552" t="str">
            <v>EVL312</v>
          </cell>
          <cell r="B552" t="str">
            <v>EVL312/H/L/H/H.H</v>
          </cell>
          <cell r="C552" t="str">
            <v>Тумба сервисная универсальная 1140х570, корпус БЕЛЫЙ, фасад ДУБ 131, ручки H, цвет заглушки H, топ БЕЛЫЙ, глубиной 475 мм</v>
          </cell>
          <cell r="D552" t="str">
            <v xml:space="preserve">Нет </v>
          </cell>
          <cell r="E552" t="str">
            <v xml:space="preserve">Нет </v>
          </cell>
          <cell r="F552" t="str">
            <v>БЕЛЫЙ</v>
          </cell>
          <cell r="G552">
            <v>16746.057142857142</v>
          </cell>
          <cell r="H552">
            <v>9377.7919999999995</v>
          </cell>
        </row>
        <row r="553">
          <cell r="A553" t="str">
            <v>EVL312</v>
          </cell>
          <cell r="B553" t="str">
            <v>EVL312/H/R2/H/H.H</v>
          </cell>
          <cell r="C553" t="str">
            <v>Тумба сервисная универсальная 1140х570, корпус БЕЛЫЙ, фасад Светло-серый , ручки H        , цвет заглушки H, топ БЕЛЫЙ, глубиной 475 мм</v>
          </cell>
          <cell r="D553" t="str">
            <v xml:space="preserve">Нет </v>
          </cell>
          <cell r="E553" t="str">
            <v xml:space="preserve">Нет </v>
          </cell>
          <cell r="F553" t="str">
            <v>БЕЛЫЙ</v>
          </cell>
          <cell r="G553">
            <v>16746.057142857142</v>
          </cell>
          <cell r="H553">
            <v>9377.7919999999995</v>
          </cell>
        </row>
        <row r="554">
          <cell r="A554" t="str">
            <v>EVL312</v>
          </cell>
          <cell r="B554" t="str">
            <v>EVL312/H/U003/H/H.H</v>
          </cell>
          <cell r="C554" t="str">
            <v>Тумба сервисная универсальная 1140х570, корпус БЕЛЫЙ, фасад Дуб Честерфилд , ручки H        , цвет заглушки H, топ БЕЛЫЙ, глубиной 475 мм</v>
          </cell>
          <cell r="D554" t="str">
            <v xml:space="preserve">Нет </v>
          </cell>
          <cell r="E554" t="str">
            <v xml:space="preserve">Нет </v>
          </cell>
          <cell r="F554" t="str">
            <v>БЕЛЫЙ</v>
          </cell>
          <cell r="G554">
            <v>16746.057142857142</v>
          </cell>
          <cell r="H554">
            <v>9377.7919999999995</v>
          </cell>
        </row>
        <row r="555">
          <cell r="A555" t="str">
            <v>EVL312</v>
          </cell>
          <cell r="B555" t="str">
            <v>EVL312/L/L/ANT/ANT.L</v>
          </cell>
          <cell r="C555" t="str">
            <v>Тумба сервисная универсальная 1140х570, корпус ДУБ 131, фасад ДУБ 131, ручки ANT      , цвет заглушки ANT, топ ДУБ 131, глубиной 475 мм</v>
          </cell>
          <cell r="D555" t="str">
            <v xml:space="preserve">Нет </v>
          </cell>
          <cell r="E555" t="str">
            <v xml:space="preserve">Нет </v>
          </cell>
          <cell r="F555" t="str">
            <v>ДУБ 131</v>
          </cell>
          <cell r="G555">
            <v>16746.057142857142</v>
          </cell>
          <cell r="H555">
            <v>9377.7919999999995</v>
          </cell>
        </row>
        <row r="556">
          <cell r="A556" t="str">
            <v>EVL312</v>
          </cell>
          <cell r="B556" t="str">
            <v>EVL312/SLT/SLT/ANT/ANT.SLT</v>
          </cell>
          <cell r="C556" t="str">
            <v>Тумба сервисная универсальная 1140х570, корпус Салтилло, фасад Салтилло, ручки ANT, цвет заглушки ANT, топ Салтилло, глубиной 475 мм</v>
          </cell>
          <cell r="D556" t="str">
            <v xml:space="preserve">Нет </v>
          </cell>
          <cell r="E556" t="str">
            <v xml:space="preserve">Нет </v>
          </cell>
          <cell r="F556" t="str">
            <v>Салтилло</v>
          </cell>
          <cell r="G556">
            <v>16746.057142857142</v>
          </cell>
          <cell r="H556">
            <v>9377.7919999999995</v>
          </cell>
        </row>
        <row r="557">
          <cell r="A557" t="str">
            <v>EVL312</v>
          </cell>
          <cell r="B557" t="str">
            <v>EVL312/U003/ANT/ANT/ANT.U003</v>
          </cell>
          <cell r="C557" t="str">
            <v xml:space="preserve">Тумба сервисная универсальная 1140х570, корпус Дуб Честерфилд , фасад АНТРАЦИТ, ручки ANT      , цвет заглушки ANT, топ Дуб Честерфилд , глубиной 475 </v>
          </cell>
          <cell r="D557" t="str">
            <v xml:space="preserve">Нет </v>
          </cell>
          <cell r="E557" t="str">
            <v xml:space="preserve">Нет </v>
          </cell>
          <cell r="F557" t="str">
            <v xml:space="preserve">Дуб Честерфилд </v>
          </cell>
          <cell r="G557">
            <v>16746.057142857142</v>
          </cell>
          <cell r="H557">
            <v>9377.7919999999995</v>
          </cell>
        </row>
        <row r="558">
          <cell r="A558" t="str">
            <v>EVL312</v>
          </cell>
          <cell r="B558" t="str">
            <v>EVL312/U003/U003/ANT/ANT.U003</v>
          </cell>
          <cell r="C558" t="str">
            <v>Тумба сервисная универсальная 1140х570, корпус Дуб Честерфилд , фасад Дуб Честерфилд , ручки ANT, цвет заглушки ANT, топ Дуб Честерфилд , глубин</v>
          </cell>
          <cell r="D558" t="str">
            <v xml:space="preserve">Нет </v>
          </cell>
          <cell r="E558" t="str">
            <v xml:space="preserve">Нет </v>
          </cell>
          <cell r="F558" t="str">
            <v xml:space="preserve">Дуб Честерфилд </v>
          </cell>
          <cell r="G558">
            <v>16746.057142857142</v>
          </cell>
          <cell r="H558">
            <v>9377.7919999999995</v>
          </cell>
        </row>
        <row r="559">
          <cell r="A559" t="str">
            <v>EVL312</v>
          </cell>
          <cell r="B559" t="str">
            <v>EVL312/U2108/U2108/ANT/ANT.U2108</v>
          </cell>
          <cell r="C559" t="str">
            <v>Тумба сервисная универсальная 1140х570, корпус Венге Цаво, фасад Венге Цаво, ручки ANT, цвет заглушки ANT, топ Венге Цаво, глубиной 475 мм</v>
          </cell>
          <cell r="D559" t="str">
            <v xml:space="preserve">Нет </v>
          </cell>
          <cell r="E559" t="str">
            <v xml:space="preserve">Нет </v>
          </cell>
          <cell r="F559" t="str">
            <v>Венге Цаво</v>
          </cell>
          <cell r="G559">
            <v>16746.057142857142</v>
          </cell>
          <cell r="H559">
            <v>9377.7919999999995</v>
          </cell>
        </row>
        <row r="560">
          <cell r="A560" t="str">
            <v>EVL400</v>
          </cell>
          <cell r="B560" t="str">
            <v>EVL400/ANT.SLT</v>
          </cell>
          <cell r="C560" t="str">
            <v>Стеллаж высокий 800х2050, глубиной 344 мм, задняя стенка ANT, корпус Салтилло</v>
          </cell>
          <cell r="D560" t="str">
            <v xml:space="preserve">Нет </v>
          </cell>
          <cell r="E560" t="str">
            <v xml:space="preserve">Нет </v>
          </cell>
          <cell r="F560" t="str">
            <v>Салтилло</v>
          </cell>
          <cell r="G560">
            <v>12308.485714285714</v>
          </cell>
          <cell r="H560">
            <v>6892.7520000000004</v>
          </cell>
        </row>
        <row r="561">
          <cell r="A561" t="str">
            <v>EVL400</v>
          </cell>
          <cell r="B561" t="str">
            <v>EVL400/ANT.U003</v>
          </cell>
          <cell r="C561" t="str">
            <v>Стеллаж высокий 800х2050, глубиной 344 мм, задняя стенка ANT, корпус Дуб Честерфилд</v>
          </cell>
          <cell r="D561" t="str">
            <v xml:space="preserve">Нет </v>
          </cell>
          <cell r="E561" t="str">
            <v xml:space="preserve">Нет </v>
          </cell>
          <cell r="F561" t="str">
            <v xml:space="preserve">Дуб Честерфилд </v>
          </cell>
          <cell r="G561">
            <v>12308.485714285714</v>
          </cell>
          <cell r="H561">
            <v>6892.7520000000004</v>
          </cell>
        </row>
        <row r="562">
          <cell r="A562" t="str">
            <v>EVL400</v>
          </cell>
          <cell r="B562" t="str">
            <v>EVL400/H.D</v>
          </cell>
          <cell r="C562" t="str">
            <v>Стеллаж высокий 800х2050, задняя стенка БЕЛЫЙ, корпус ROVERE, глубиной 344 мм</v>
          </cell>
          <cell r="D562" t="str">
            <v xml:space="preserve">Нет </v>
          </cell>
          <cell r="E562" t="str">
            <v xml:space="preserve">Нет </v>
          </cell>
          <cell r="F562" t="str">
            <v>ROVERE</v>
          </cell>
          <cell r="G562">
            <v>12308.485714285714</v>
          </cell>
          <cell r="H562">
            <v>6892.7520000000004</v>
          </cell>
        </row>
        <row r="563">
          <cell r="A563" t="str">
            <v>EVL400</v>
          </cell>
          <cell r="B563" t="str">
            <v>EVL400/H.H</v>
          </cell>
          <cell r="C563" t="str">
            <v>Стеллаж высокий 800х2050, задняя стенка БЕЛЫЙ, корпус БЕЛЫЙ, глубиной 344 мм</v>
          </cell>
          <cell r="D563" t="str">
            <v xml:space="preserve">Нет </v>
          </cell>
          <cell r="E563" t="str">
            <v xml:space="preserve">Нет </v>
          </cell>
          <cell r="F563" t="str">
            <v>БЕЛЫЙ</v>
          </cell>
          <cell r="G563">
            <v>12308.485714285714</v>
          </cell>
          <cell r="H563">
            <v>6892.7520000000004</v>
          </cell>
        </row>
        <row r="564">
          <cell r="A564" t="str">
            <v>EVL400</v>
          </cell>
          <cell r="B564" t="str">
            <v>EVL400/H.U003</v>
          </cell>
          <cell r="C564" t="str">
            <v>Стеллаж высокий 800х2050, задняя стенка Белый , корпус Дуб Честерфилд , глубиной 344 мм</v>
          </cell>
          <cell r="D564" t="str">
            <v xml:space="preserve">Нет </v>
          </cell>
          <cell r="E564" t="str">
            <v xml:space="preserve">Нет </v>
          </cell>
          <cell r="F564" t="str">
            <v xml:space="preserve">Дуб Честерфилд </v>
          </cell>
          <cell r="G564">
            <v>12308.485714285714</v>
          </cell>
          <cell r="H564">
            <v>6892.7520000000004</v>
          </cell>
        </row>
        <row r="565">
          <cell r="A565" t="str">
            <v>EVL400</v>
          </cell>
          <cell r="B565" t="str">
            <v>EVL400/R2.R2</v>
          </cell>
          <cell r="C565" t="str">
            <v>Стеллаж высокий 800х2050, задняя стенка Светло-серый , корпус Светло-серый , глубиной 344 мм</v>
          </cell>
          <cell r="D565" t="str">
            <v xml:space="preserve">Нет </v>
          </cell>
          <cell r="E565" t="str">
            <v xml:space="preserve">Нет </v>
          </cell>
          <cell r="F565" t="str">
            <v xml:space="preserve">Светло-серый </v>
          </cell>
          <cell r="G565">
            <v>12308.485714285714</v>
          </cell>
          <cell r="H565">
            <v>6892.7520000000004</v>
          </cell>
        </row>
        <row r="566">
          <cell r="A566" t="str">
            <v>EVL401</v>
          </cell>
          <cell r="B566" t="str">
            <v>EVL401/ANT/G/ANT.U003</v>
          </cell>
          <cell r="C566" t="str">
            <v>Шкаф для документов комбинированный 800х2050, корпус АНТРАЦИТ, стекло G, ручки ANT, фасад Дуб Честерфилд</v>
          </cell>
          <cell r="D566" t="str">
            <v xml:space="preserve">Нет </v>
          </cell>
          <cell r="E566" t="str">
            <v xml:space="preserve">Нет </v>
          </cell>
          <cell r="F566" t="str">
            <v xml:space="preserve">Дуб Честерфилд </v>
          </cell>
          <cell r="G566">
            <v>19477.424999999999</v>
          </cell>
          <cell r="H566">
            <v>10907.358</v>
          </cell>
        </row>
        <row r="567">
          <cell r="A567" t="str">
            <v>EVL401</v>
          </cell>
          <cell r="B567" t="str">
            <v>EVL401/ANT/GRAFIT/ANT.ANT</v>
          </cell>
          <cell r="C567" t="str">
            <v>Шкаф для документов комбинированный 800х2050, корпус АНТРАЦИТ, стекло GRAFIT, ручки ANT, фасад АНТРАЦИТ, глубиной 364 мм</v>
          </cell>
          <cell r="D567" t="str">
            <v xml:space="preserve">Нет </v>
          </cell>
          <cell r="E567" t="str">
            <v xml:space="preserve">Нет </v>
          </cell>
          <cell r="F567" t="str">
            <v>АНТРАЦИТ</v>
          </cell>
          <cell r="G567">
            <v>19477.424999999999</v>
          </cell>
          <cell r="H567">
            <v>10907.358</v>
          </cell>
        </row>
        <row r="568">
          <cell r="A568" t="str">
            <v>EVL401</v>
          </cell>
          <cell r="B568" t="str">
            <v>EVL401/ANT/GRAFIT/ANT.SLT</v>
          </cell>
          <cell r="C568" t="str">
            <v>Шкаф для документов комбинированный 800х2050, корпус Антрацит, стекло GRAFIT, ручки ANT, фасад Салтилло</v>
          </cell>
          <cell r="D568" t="str">
            <v xml:space="preserve">Нет </v>
          </cell>
          <cell r="E568" t="str">
            <v xml:space="preserve">Нет </v>
          </cell>
          <cell r="F568" t="str">
            <v>Салтилло</v>
          </cell>
          <cell r="G568">
            <v>19477.424999999999</v>
          </cell>
          <cell r="H568">
            <v>10907.358</v>
          </cell>
        </row>
        <row r="569">
          <cell r="A569" t="str">
            <v>EVL401</v>
          </cell>
          <cell r="B569" t="str">
            <v>EVL401/ANT/GRAFIT/ANT.U003</v>
          </cell>
          <cell r="C569" t="str">
            <v>Шкаф для документов комбинированный 800х2050, корпус АНТРАЦИТ, стекло GRAFIT   , ручки ANT      , фасад Дуб Честерфилд , глубиной 364 мм</v>
          </cell>
          <cell r="D569" t="str">
            <v xml:space="preserve">Нет </v>
          </cell>
          <cell r="E569" t="str">
            <v xml:space="preserve">Нет </v>
          </cell>
          <cell r="F569" t="str">
            <v xml:space="preserve">Дуб Честерфилд </v>
          </cell>
          <cell r="G569">
            <v>19477.424999999999</v>
          </cell>
          <cell r="H569">
            <v>10907.358</v>
          </cell>
        </row>
        <row r="570">
          <cell r="A570" t="str">
            <v>EVL401</v>
          </cell>
          <cell r="B570" t="str">
            <v>EVL401/H/G/ANT.H</v>
          </cell>
          <cell r="C570" t="str">
            <v>Шкаф для документов комбинированный 800х2050, корпус БЕЛЫЙ, стекло G, ручки ANT, фасад БЕЛЫЙ, глубиной 364 мм</v>
          </cell>
          <cell r="D570" t="str">
            <v xml:space="preserve">Нет </v>
          </cell>
          <cell r="E570" t="str">
            <v xml:space="preserve">Нет </v>
          </cell>
          <cell r="F570" t="str">
            <v>БЕЛЫЙ</v>
          </cell>
          <cell r="G570">
            <v>19477.424999999999</v>
          </cell>
          <cell r="H570">
            <v>10907.358</v>
          </cell>
        </row>
        <row r="571">
          <cell r="A571" t="str">
            <v>EVL401</v>
          </cell>
          <cell r="B571" t="str">
            <v>EVL401/H/G/H.L</v>
          </cell>
          <cell r="C571" t="str">
            <v>Шкаф для документов комбинированный 800х2050, корпус БЕЛЫЙ, стекло G, ручки H, фасад ДУБ 131, глубиной 364 мм</v>
          </cell>
          <cell r="D571" t="str">
            <v xml:space="preserve">Нет </v>
          </cell>
          <cell r="E571" t="str">
            <v xml:space="preserve">Нет </v>
          </cell>
          <cell r="F571" t="str">
            <v>ДУБ 131</v>
          </cell>
          <cell r="G571">
            <v>19477.424999999999</v>
          </cell>
          <cell r="H571">
            <v>10907.358</v>
          </cell>
        </row>
        <row r="572">
          <cell r="A572" t="str">
            <v>EVL401</v>
          </cell>
          <cell r="B572" t="str">
            <v>EVL401/H/GRAFIT/H.U003</v>
          </cell>
          <cell r="C572" t="str">
            <v>Шкаф для документов комбинированный 800х2050, корпус БЕЛЫЙ, стекло без WHITE GRAFIT   , ручки H        , фасад Дуб Честерфилд , глубиной 364 мм</v>
          </cell>
          <cell r="D572" t="str">
            <v xml:space="preserve">Нет </v>
          </cell>
          <cell r="E572" t="str">
            <v xml:space="preserve">Нет </v>
          </cell>
          <cell r="F572" t="str">
            <v xml:space="preserve">Дуб Честерфилд </v>
          </cell>
          <cell r="G572">
            <v>19477.424999999999</v>
          </cell>
          <cell r="H572">
            <v>10907.358</v>
          </cell>
        </row>
        <row r="573">
          <cell r="A573" t="str">
            <v>EVL401</v>
          </cell>
          <cell r="B573" t="str">
            <v>EVL401/H/WHT/H.R2</v>
          </cell>
          <cell r="C573" t="str">
            <v>Шкаф для документов комбинированный 800х2050, корпус БЕЛЫЙ, стекло WHT, ручки H, фасад Светло-серый , глубиной 364 мм</v>
          </cell>
          <cell r="D573" t="str">
            <v xml:space="preserve">Нет </v>
          </cell>
          <cell r="E573" t="str">
            <v xml:space="preserve">Нет </v>
          </cell>
          <cell r="F573" t="str">
            <v xml:space="preserve">Светло-серый </v>
          </cell>
          <cell r="G573">
            <v>19477.424999999999</v>
          </cell>
          <cell r="H573">
            <v>10907.358</v>
          </cell>
        </row>
        <row r="574">
          <cell r="A574" t="str">
            <v>EVL401</v>
          </cell>
          <cell r="B574" t="str">
            <v>EVL401/L/G/ANT.L</v>
          </cell>
          <cell r="C574" t="str">
            <v>Шкаф для документов комбинированный 800х2050, корпус ДУБ 131, стекло G, ручки ANT, фасад ДУБ 131, глубиной 364 мм</v>
          </cell>
          <cell r="D574" t="str">
            <v xml:space="preserve">Нет </v>
          </cell>
          <cell r="E574" t="str">
            <v xml:space="preserve">Нет </v>
          </cell>
          <cell r="F574" t="str">
            <v>ДУБ 131</v>
          </cell>
          <cell r="G574">
            <v>19477.424999999999</v>
          </cell>
          <cell r="H574">
            <v>10907.358</v>
          </cell>
        </row>
        <row r="575">
          <cell r="A575" t="str">
            <v>EVL401</v>
          </cell>
          <cell r="B575" t="str">
            <v>EVL401/L/G/H.L</v>
          </cell>
          <cell r="C575" t="str">
            <v>Шкаф для документов комбинированный 800х2050, корпус ДУБ 131, стекло G, ручки H, фасад ДУБ 131, глубиной 364 мм</v>
          </cell>
          <cell r="D575" t="str">
            <v xml:space="preserve">Нет </v>
          </cell>
          <cell r="E575" t="str">
            <v xml:space="preserve">Нет </v>
          </cell>
          <cell r="F575" t="str">
            <v>ДУБ 131</v>
          </cell>
          <cell r="G575">
            <v>19477.424999999999</v>
          </cell>
          <cell r="H575">
            <v>10907.358</v>
          </cell>
        </row>
        <row r="576">
          <cell r="A576" t="str">
            <v>EVL401</v>
          </cell>
          <cell r="B576" t="str">
            <v>EVL401/L/GRAFIT/ANT.L</v>
          </cell>
          <cell r="C576" t="str">
            <v>Шкаф для документов комбинированный 800х2050, корпус ДУБ 131, стекло GRAFIT, ручки ANT, фасад ДУБ 131, глубиной 364 мм</v>
          </cell>
          <cell r="D576" t="str">
            <v xml:space="preserve">Нет </v>
          </cell>
          <cell r="E576" t="str">
            <v xml:space="preserve">Нет </v>
          </cell>
          <cell r="F576" t="str">
            <v>ДУБ 131</v>
          </cell>
          <cell r="G576">
            <v>19477.424999999999</v>
          </cell>
          <cell r="H576">
            <v>10907.358</v>
          </cell>
        </row>
        <row r="577">
          <cell r="A577" t="str">
            <v>EVL401</v>
          </cell>
          <cell r="B577" t="str">
            <v>EVL401/R2/G/2.H</v>
          </cell>
          <cell r="C577" t="str">
            <v>Шкаф для документов комбинированный 800х2050, корпус Светло-серый , стекло G, ручки 2, фасад БЕЛЫЙ, глубиной 364 мм</v>
          </cell>
          <cell r="D577" t="str">
            <v xml:space="preserve">Нет </v>
          </cell>
          <cell r="E577" t="str">
            <v xml:space="preserve">Нет </v>
          </cell>
          <cell r="F577" t="str">
            <v>БЕЛЫЙ</v>
          </cell>
          <cell r="G577">
            <v>19477.424999999999</v>
          </cell>
          <cell r="H577">
            <v>10907.358</v>
          </cell>
        </row>
        <row r="578">
          <cell r="A578" t="str">
            <v>EVL401</v>
          </cell>
          <cell r="B578" t="str">
            <v>EVL401/R2/G/H.R2</v>
          </cell>
          <cell r="C578" t="str">
            <v>Шкаф для документов комбинированный 800х2050, корпус Светло-серый , стекло G, ручки H, фасад Светло-серый , глубиной 364 мм</v>
          </cell>
          <cell r="D578" t="str">
            <v xml:space="preserve">Нет </v>
          </cell>
          <cell r="E578" t="str">
            <v xml:space="preserve">Нет </v>
          </cell>
          <cell r="F578" t="str">
            <v xml:space="preserve">Светло-серый </v>
          </cell>
          <cell r="G578">
            <v>19477.424999999999</v>
          </cell>
          <cell r="H578">
            <v>10907.358</v>
          </cell>
        </row>
        <row r="579">
          <cell r="A579" t="str">
            <v>EVL401</v>
          </cell>
          <cell r="B579" t="str">
            <v>EVL401/SLT/GRAFIT/ANT.ANT</v>
          </cell>
          <cell r="C579" t="str">
            <v>Шкаф для документов комбинированный 800х2050, корпус Салтилло, стекло GRAFIT, ручки ANT, фасад АНТРАЦИТ, глубиной 364 мм</v>
          </cell>
          <cell r="D579" t="str">
            <v xml:space="preserve">Нет </v>
          </cell>
          <cell r="E579" t="str">
            <v xml:space="preserve">Нет </v>
          </cell>
          <cell r="F579" t="str">
            <v>АНТРАЦИТ</v>
          </cell>
          <cell r="G579">
            <v>19477.424999999999</v>
          </cell>
          <cell r="H579">
            <v>10907.358</v>
          </cell>
        </row>
        <row r="580">
          <cell r="A580" t="str">
            <v>EVL401</v>
          </cell>
          <cell r="B580" t="str">
            <v>EVL401/SLT/GRAFIT/ANT.SLT</v>
          </cell>
          <cell r="C580" t="str">
            <v>Шкаф для документов комбинированный 800х2050, корпус Салтилло, стекло GRAFIT, ручки ANT, фасад Салтилло</v>
          </cell>
          <cell r="D580" t="str">
            <v xml:space="preserve">Нет </v>
          </cell>
          <cell r="E580" t="str">
            <v xml:space="preserve">Нет </v>
          </cell>
          <cell r="F580" t="str">
            <v>Салтилло</v>
          </cell>
          <cell r="G580">
            <v>19477.424999999999</v>
          </cell>
          <cell r="H580">
            <v>10907.358</v>
          </cell>
        </row>
        <row r="581">
          <cell r="A581" t="str">
            <v>EVL401</v>
          </cell>
          <cell r="B581" t="str">
            <v>EVL401/U003/G/ANT.ANT</v>
          </cell>
          <cell r="C581" t="str">
            <v>Шкаф для документов комбинированный 800х2050, корпус Дуб Честерфилд, стекло G, ручки ANT, фасад Антрацит</v>
          </cell>
          <cell r="D581" t="str">
            <v xml:space="preserve">Нет </v>
          </cell>
          <cell r="E581" t="str">
            <v xml:space="preserve">Нет </v>
          </cell>
          <cell r="F581" t="str">
            <v>АНТРАЦИТ</v>
          </cell>
          <cell r="G581">
            <v>19477.424999999999</v>
          </cell>
          <cell r="H581">
            <v>10907.358</v>
          </cell>
        </row>
        <row r="582">
          <cell r="A582" t="str">
            <v>EVL401</v>
          </cell>
          <cell r="B582" t="str">
            <v>EVL401/U003/G/H.U003</v>
          </cell>
          <cell r="C582" t="str">
            <v>Шкаф для документов комбинированный 800х2050, корпус Дуб Честерфилд , стекло G, ручки H, фасад Дуб Честерфилд , глубиной 364</v>
          </cell>
          <cell r="D582" t="str">
            <v xml:space="preserve">Нет </v>
          </cell>
          <cell r="E582" t="str">
            <v xml:space="preserve">Нет </v>
          </cell>
          <cell r="F582" t="str">
            <v xml:space="preserve">Дуб Честерфилд </v>
          </cell>
          <cell r="G582">
            <v>19477.424999999999</v>
          </cell>
          <cell r="H582">
            <v>10907.358</v>
          </cell>
        </row>
        <row r="583">
          <cell r="A583" t="str">
            <v>EVL401</v>
          </cell>
          <cell r="B583" t="str">
            <v>EVL401/U003/GRAFIT/ANT.ANT</v>
          </cell>
          <cell r="C583" t="str">
            <v>Шкаф для документов комбинированный 800х2050, корпус Дуб Честерфилд, стекло GRAFIT, ручки ANT, фасад Антрацит</v>
          </cell>
          <cell r="D583" t="str">
            <v xml:space="preserve">Нет </v>
          </cell>
          <cell r="E583" t="str">
            <v xml:space="preserve">Нет </v>
          </cell>
          <cell r="F583" t="str">
            <v>АНТРАЦИТ</v>
          </cell>
          <cell r="G583">
            <v>19477.424999999999</v>
          </cell>
          <cell r="H583">
            <v>10907.358</v>
          </cell>
        </row>
        <row r="584">
          <cell r="A584" t="str">
            <v>EVL401</v>
          </cell>
          <cell r="B584" t="str">
            <v>EVL401/U003/GRAFIT/ANT.U003</v>
          </cell>
          <cell r="C584" t="str">
            <v xml:space="preserve">Шкаф для документов комбинированный 800х2050, корпус Дуб Честерфилд, стекло GR, ручки ANT, фасад Дуб Честерфилд </v>
          </cell>
          <cell r="D584" t="str">
            <v xml:space="preserve">Нет </v>
          </cell>
          <cell r="E584" t="str">
            <v xml:space="preserve">Нет </v>
          </cell>
          <cell r="F584" t="str">
            <v xml:space="preserve">Дуб Честерфилд </v>
          </cell>
          <cell r="G584">
            <v>19477.424999999999</v>
          </cell>
          <cell r="H584">
            <v>10907.358</v>
          </cell>
        </row>
        <row r="585">
          <cell r="A585" t="str">
            <v>EVL401</v>
          </cell>
          <cell r="B585" t="str">
            <v>EVL401/U2108/GRAFIT/ANT.U2108</v>
          </cell>
          <cell r="C585" t="str">
            <v>Шкаф для документов комбинированный 800х2050, корпус Венге Цаво, стекло GRAFIT, ручки ANT, фасад Венге Цаво, глубиной 364 мм</v>
          </cell>
          <cell r="D585" t="str">
            <v xml:space="preserve">Нет </v>
          </cell>
          <cell r="E585" t="str">
            <v xml:space="preserve">Нет </v>
          </cell>
          <cell r="F585" t="str">
            <v>Венге Цаво</v>
          </cell>
          <cell r="G585">
            <v>19477.424999999999</v>
          </cell>
          <cell r="H585">
            <v>10907.358</v>
          </cell>
        </row>
        <row r="586">
          <cell r="A586" t="str">
            <v>EVL402</v>
          </cell>
          <cell r="B586" t="str">
            <v>EVL402/WHT/H/H.D</v>
          </cell>
          <cell r="C586" t="str">
            <v>Шкаф для документов комбинированный стекло WHT в раме 800х2050, корпус БЕЛЫЙ, ручки H        , фасад ROVERE, глубиной 364 мм</v>
          </cell>
          <cell r="D586" t="str">
            <v xml:space="preserve">Нет </v>
          </cell>
          <cell r="E586" t="str">
            <v xml:space="preserve">Нет </v>
          </cell>
          <cell r="F586" t="str">
            <v>ROVERE</v>
          </cell>
          <cell r="G586">
            <v>36281.485714285714</v>
          </cell>
          <cell r="H586">
            <v>20317.632000000001</v>
          </cell>
        </row>
        <row r="587">
          <cell r="A587" t="str">
            <v>EVL403</v>
          </cell>
          <cell r="B587" t="str">
            <v>EVL403/ANT/ANT.ANT</v>
          </cell>
          <cell r="C587" t="str">
            <v>Шкаф для документов ( низ малые фасады, верх открытый) 800х2050, корпус Aнт, ручки ANT, фасад Aнт</v>
          </cell>
          <cell r="D587" t="str">
            <v xml:space="preserve">Нет </v>
          </cell>
          <cell r="E587" t="str">
            <v xml:space="preserve">Нет </v>
          </cell>
          <cell r="F587" t="str">
            <v>АНТРАЦИТ</v>
          </cell>
          <cell r="G587">
            <v>13264.274999999998</v>
          </cell>
          <cell r="H587">
            <v>7427.9939999999997</v>
          </cell>
        </row>
        <row r="588">
          <cell r="A588" t="str">
            <v>EVL403</v>
          </cell>
          <cell r="B588" t="str">
            <v>EVL403/ANT/ANT.SLT</v>
          </cell>
          <cell r="C588" t="str">
            <v>Шкаф для документов (низ малые фасады, верх открытый) 800х2050, корпус АНТРАЦИТ, ручки ANT      , фасад Салтилло, глубиной 364 мм</v>
          </cell>
          <cell r="D588" t="str">
            <v xml:space="preserve">Нет </v>
          </cell>
          <cell r="E588" t="str">
            <v xml:space="preserve">Нет </v>
          </cell>
          <cell r="F588" t="str">
            <v>Салтилло</v>
          </cell>
          <cell r="G588">
            <v>13264.274999999998</v>
          </cell>
          <cell r="H588">
            <v>7427.9939999999997</v>
          </cell>
        </row>
        <row r="589">
          <cell r="A589" t="str">
            <v>EVL403</v>
          </cell>
          <cell r="B589" t="str">
            <v>EVL403/H/ANT.H</v>
          </cell>
          <cell r="C589" t="str">
            <v>Шкаф для документов (низ малые фасады, верх открытый) 800х2050, корпус БЕЛЫЙ, ручки ANT, фасад БЕЛЫЙ, глубиной 364 мм</v>
          </cell>
          <cell r="D589" t="str">
            <v xml:space="preserve">Нет </v>
          </cell>
          <cell r="E589" t="str">
            <v xml:space="preserve">Нет </v>
          </cell>
          <cell r="F589" t="str">
            <v>БЕЛЫЙ</v>
          </cell>
          <cell r="G589">
            <v>13264.274999999998</v>
          </cell>
          <cell r="H589">
            <v>7427.9939999999997</v>
          </cell>
        </row>
        <row r="590">
          <cell r="A590" t="str">
            <v>EVL403</v>
          </cell>
          <cell r="B590" t="str">
            <v>EVL403/H/H.D</v>
          </cell>
          <cell r="C590" t="str">
            <v>Шкаф для документов ( низ малые фасады, верх открытый) 800х2050, корпус Белый, ручки H, фасад Rovere</v>
          </cell>
          <cell r="D590" t="str">
            <v xml:space="preserve">Нет </v>
          </cell>
          <cell r="E590" t="str">
            <v xml:space="preserve">Нет </v>
          </cell>
          <cell r="F590" t="str">
            <v>ROVERE</v>
          </cell>
          <cell r="G590">
            <v>13264.274999999998</v>
          </cell>
          <cell r="H590">
            <v>7427.9939999999997</v>
          </cell>
        </row>
        <row r="591">
          <cell r="A591" t="str">
            <v>EVL403</v>
          </cell>
          <cell r="B591" t="str">
            <v>EVL403/H/H.H</v>
          </cell>
          <cell r="C591" t="str">
            <v>Шкаф для документов (низ малые фасады, верх открытый) 800х2050, корпус БЕЛЫЙ, ручки H, фасад БЕЛЫЙ, глубиной 364 мм</v>
          </cell>
          <cell r="D591" t="str">
            <v xml:space="preserve">Нет </v>
          </cell>
          <cell r="E591" t="str">
            <v xml:space="preserve">Нет </v>
          </cell>
          <cell r="F591" t="str">
            <v>БЕЛЫЙ</v>
          </cell>
          <cell r="G591">
            <v>13264.274999999998</v>
          </cell>
          <cell r="H591">
            <v>7427.9939999999997</v>
          </cell>
        </row>
        <row r="592">
          <cell r="A592" t="str">
            <v>EVL403</v>
          </cell>
          <cell r="B592" t="str">
            <v>EVL403/H/H.L</v>
          </cell>
          <cell r="C592" t="str">
            <v>Шкаф для документов (низ малые фасады, верх открытый) 800х2050, корпус БЕЛЫЙ, ручки H, фасад ДУБ 131, глубиной 364 мм</v>
          </cell>
          <cell r="D592" t="str">
            <v xml:space="preserve">Нет </v>
          </cell>
          <cell r="E592" t="str">
            <v xml:space="preserve">Нет </v>
          </cell>
          <cell r="F592" t="str">
            <v>ДУБ 131</v>
          </cell>
          <cell r="G592">
            <v>13264.274999999998</v>
          </cell>
          <cell r="H592">
            <v>7427.9939999999997</v>
          </cell>
        </row>
        <row r="593">
          <cell r="A593" t="str">
            <v>EVL403</v>
          </cell>
          <cell r="B593" t="str">
            <v>EVL403/H/H.U003</v>
          </cell>
          <cell r="C593" t="str">
            <v>Шкаф для документов ( низ малые фасады, верх открытый) 800х2050, корпус Белый, ручки H, фас Дуб Чест</v>
          </cell>
          <cell r="D593" t="str">
            <v xml:space="preserve">Нет </v>
          </cell>
          <cell r="E593" t="str">
            <v xml:space="preserve">Нет </v>
          </cell>
          <cell r="F593" t="str">
            <v xml:space="preserve">Дуб Честерфилд </v>
          </cell>
          <cell r="G593">
            <v>13264.274999999998</v>
          </cell>
          <cell r="H593">
            <v>7427.9939999999997</v>
          </cell>
        </row>
        <row r="594">
          <cell r="A594" t="str">
            <v>EVL403</v>
          </cell>
          <cell r="B594" t="str">
            <v>EVL403/L/ANT.L</v>
          </cell>
          <cell r="C594" t="str">
            <v>Шкаф для документов (низ малые фасады, верх открытый) 800х2050, корпус ДУБ 131, ручки ANT      , фасад ДУБ 131, глубиной 364 мм</v>
          </cell>
          <cell r="D594" t="str">
            <v xml:space="preserve">Нет </v>
          </cell>
          <cell r="E594" t="str">
            <v xml:space="preserve">Нет </v>
          </cell>
          <cell r="F594" t="str">
            <v>ДУБ 131</v>
          </cell>
          <cell r="G594">
            <v>13264.274999999998</v>
          </cell>
          <cell r="H594">
            <v>7427.9939999999997</v>
          </cell>
        </row>
        <row r="595">
          <cell r="A595" t="str">
            <v>EVL403</v>
          </cell>
          <cell r="B595" t="str">
            <v>EVL403/L/H.L</v>
          </cell>
          <cell r="C595" t="str">
            <v>Шкаф для документов (низ малые фасады, верх открытый) 800х2050, корпус ДУБ 131, ручки H        , фасад ДУБ 131, глубиной 364 мм</v>
          </cell>
          <cell r="D595" t="str">
            <v xml:space="preserve">Нет </v>
          </cell>
          <cell r="E595" t="str">
            <v xml:space="preserve">Нет </v>
          </cell>
          <cell r="F595" t="str">
            <v>ДУБ 131</v>
          </cell>
          <cell r="G595">
            <v>13264.274999999998</v>
          </cell>
          <cell r="H595">
            <v>7427.9939999999997</v>
          </cell>
        </row>
        <row r="596">
          <cell r="A596" t="str">
            <v>EVL403</v>
          </cell>
          <cell r="B596" t="str">
            <v>EVL403/SLT/ANT.SLT</v>
          </cell>
          <cell r="C596" t="str">
            <v>Шкаф для документов ( низ малые фасады, верх открытый) 800х2050, корпус Салт, ручки ANT, фасад Салт</v>
          </cell>
          <cell r="D596" t="str">
            <v xml:space="preserve">Нет </v>
          </cell>
          <cell r="E596" t="str">
            <v xml:space="preserve">Нет </v>
          </cell>
          <cell r="F596" t="str">
            <v>Салтилло</v>
          </cell>
          <cell r="G596">
            <v>13264.274999999998</v>
          </cell>
          <cell r="H596">
            <v>7427.9939999999997</v>
          </cell>
        </row>
        <row r="597">
          <cell r="A597" t="str">
            <v>EVL403</v>
          </cell>
          <cell r="B597" t="str">
            <v>EVL403/U003/ANT.ANT</v>
          </cell>
          <cell r="C597" t="str">
            <v>Шкаф для документов (низ малые фасады, верх открытый) 800х2050, корпус Дуб Честерфилд , ручки ANT      , фасад АНТРАЦИТ, глубиной 364 мм</v>
          </cell>
          <cell r="D597" t="str">
            <v xml:space="preserve">Нет </v>
          </cell>
          <cell r="E597" t="str">
            <v xml:space="preserve">Нет </v>
          </cell>
          <cell r="F597" t="str">
            <v>АНТРАЦИТ</v>
          </cell>
          <cell r="G597">
            <v>13264.274999999998</v>
          </cell>
          <cell r="H597">
            <v>7427.9939999999997</v>
          </cell>
        </row>
        <row r="598">
          <cell r="A598" t="str">
            <v>EVL403</v>
          </cell>
          <cell r="B598" t="str">
            <v>EVL403/U003/ANT.U003</v>
          </cell>
          <cell r="C598" t="str">
            <v>Шкаф для документов (низ малые фасады, верх открытый) 800х2050, корпус Дуб Честерфилд , ручки ANT, фасад Дуб Честерфилд , глубиной 364 мм</v>
          </cell>
          <cell r="D598" t="str">
            <v xml:space="preserve">Нет </v>
          </cell>
          <cell r="E598" t="str">
            <v xml:space="preserve">Нет </v>
          </cell>
          <cell r="F598" t="str">
            <v xml:space="preserve">Дуб Честерфилд </v>
          </cell>
          <cell r="G598">
            <v>13264.274999999998</v>
          </cell>
          <cell r="H598">
            <v>7427.9939999999997</v>
          </cell>
        </row>
        <row r="599">
          <cell r="A599" t="str">
            <v>EVL403</v>
          </cell>
          <cell r="B599" t="str">
            <v>EVL403/U003/H.U003</v>
          </cell>
          <cell r="C599" t="str">
            <v>Шкаф для документов ( низ малые фасады, верх открытый) 800х2050, корпус Дуб Чест, ручки H, фас Дуб Ч</v>
          </cell>
          <cell r="D599" t="str">
            <v xml:space="preserve">Нет </v>
          </cell>
          <cell r="E599" t="str">
            <v xml:space="preserve">Нет </v>
          </cell>
          <cell r="F599" t="str">
            <v xml:space="preserve">Дуб Честерфилд </v>
          </cell>
          <cell r="G599">
            <v>13264.274999999998</v>
          </cell>
          <cell r="H599">
            <v>7427.9939999999997</v>
          </cell>
        </row>
        <row r="600">
          <cell r="A600" t="str">
            <v>EVL404</v>
          </cell>
          <cell r="B600" t="str">
            <v>EVL404/ANT/ANT.ANT</v>
          </cell>
          <cell r="C600" t="str">
            <v>Шкаф для документов 4 двери с нишей 800х2050 , корпус ANT, ручки ANT, фасад ANT</v>
          </cell>
          <cell r="D600" t="str">
            <v xml:space="preserve">Нет </v>
          </cell>
          <cell r="E600" t="str">
            <v xml:space="preserve">Нет </v>
          </cell>
          <cell r="F600" t="str">
            <v>АНТРАЦИТ</v>
          </cell>
          <cell r="G600">
            <v>18525.285714285714</v>
          </cell>
          <cell r="H600">
            <v>10374.160000000002</v>
          </cell>
        </row>
        <row r="601">
          <cell r="A601" t="str">
            <v>EVL404</v>
          </cell>
          <cell r="B601" t="str">
            <v>EVL404/ANT/ANT.SLT</v>
          </cell>
          <cell r="C601" t="str">
            <v>Шкаф для документов 4 двери с нишей 800х2050, корпус АНТРАЦИТ, ручки ANT      , фасад Салтилло, глубиной 364 мм</v>
          </cell>
          <cell r="D601" t="str">
            <v xml:space="preserve">Нет </v>
          </cell>
          <cell r="E601" t="str">
            <v xml:space="preserve">Нет </v>
          </cell>
          <cell r="F601" t="str">
            <v>Салтилло</v>
          </cell>
          <cell r="G601">
            <v>18525.285714285714</v>
          </cell>
          <cell r="H601">
            <v>10374.160000000002</v>
          </cell>
        </row>
        <row r="602">
          <cell r="A602" t="str">
            <v>EVL404</v>
          </cell>
          <cell r="B602" t="str">
            <v>EVL404/H/ANT.H</v>
          </cell>
          <cell r="C602" t="str">
            <v>Шкаф для документов 4 двери с нишей 800х2050, корпус БЕЛЫЙ, ручки ANT      , фасад БЕЛЫЙ, глубиной 364 мм</v>
          </cell>
          <cell r="D602" t="str">
            <v xml:space="preserve">Нет </v>
          </cell>
          <cell r="E602" t="str">
            <v xml:space="preserve">Нет </v>
          </cell>
          <cell r="F602" t="str">
            <v>БЕЛЫЙ</v>
          </cell>
          <cell r="G602">
            <v>18525.285714285714</v>
          </cell>
          <cell r="H602">
            <v>10374.160000000002</v>
          </cell>
        </row>
        <row r="603">
          <cell r="A603" t="str">
            <v>EVL404</v>
          </cell>
          <cell r="B603" t="str">
            <v>EVL404/H/H.U003</v>
          </cell>
          <cell r="C603" t="str">
            <v>Шкаф для документов 4 двери с нишей 800х2050, корпус БЕЛЫЙ, ручки H        , фасад Дуб Честерфилд , глубиной 364 мм</v>
          </cell>
          <cell r="D603" t="str">
            <v xml:space="preserve">Нет </v>
          </cell>
          <cell r="E603" t="str">
            <v xml:space="preserve">Нет </v>
          </cell>
          <cell r="F603" t="str">
            <v xml:space="preserve">Дуб Честерфилд </v>
          </cell>
          <cell r="G603">
            <v>18525.285714285714</v>
          </cell>
          <cell r="H603">
            <v>10374.160000000002</v>
          </cell>
        </row>
        <row r="604">
          <cell r="A604" t="str">
            <v>EVL404</v>
          </cell>
          <cell r="B604" t="str">
            <v>EVL404/H/WHT.H</v>
          </cell>
          <cell r="C604" t="str">
            <v>Шкаф для документов 4 двери с нишей 800х2050 , корпус Н, ручки WHT, фасад Н</v>
          </cell>
          <cell r="D604" t="str">
            <v xml:space="preserve">Нет </v>
          </cell>
          <cell r="E604" t="str">
            <v xml:space="preserve">Нет </v>
          </cell>
          <cell r="F604" t="str">
            <v>БЕЛЫЙ</v>
          </cell>
          <cell r="G604">
            <v>18525.285714285714</v>
          </cell>
          <cell r="H604">
            <v>10374.160000000002</v>
          </cell>
        </row>
        <row r="605">
          <cell r="A605" t="str">
            <v>EVL404</v>
          </cell>
          <cell r="B605" t="str">
            <v>EVL404/H/WHT.H1277</v>
          </cell>
          <cell r="C605" t="str">
            <v>Шкаф для документов 4 двери с нишей 800х2050, корпус Белый, ручки WHT, фасад Акация Лейкден</v>
          </cell>
          <cell r="D605" t="str">
            <v xml:space="preserve">Нет </v>
          </cell>
          <cell r="E605" t="str">
            <v xml:space="preserve">Нет </v>
          </cell>
          <cell r="F605" t="str">
            <v>Акация Лейкден</v>
          </cell>
          <cell r="G605">
            <v>18525.285714285714</v>
          </cell>
          <cell r="H605">
            <v>10374.160000000002</v>
          </cell>
        </row>
        <row r="606">
          <cell r="A606" t="str">
            <v>EVL404</v>
          </cell>
          <cell r="B606" t="str">
            <v>EVL404/L/ANT.L</v>
          </cell>
          <cell r="C606" t="str">
            <v>Шкаф для документов 4 двери с нишей 800х2050, корпус ДУБ 131, ручки ANT      , фасад ДУБ 131, глубиной 364 мм</v>
          </cell>
          <cell r="D606" t="str">
            <v xml:space="preserve">Нет </v>
          </cell>
          <cell r="E606" t="str">
            <v xml:space="preserve">Нет </v>
          </cell>
          <cell r="F606" t="str">
            <v>ДУБ 131</v>
          </cell>
          <cell r="G606">
            <v>18525.285714285714</v>
          </cell>
          <cell r="H606">
            <v>10374.160000000002</v>
          </cell>
        </row>
        <row r="607">
          <cell r="A607" t="str">
            <v>EVL404</v>
          </cell>
          <cell r="B607" t="str">
            <v>EVL404/R2/ANT.ANT</v>
          </cell>
          <cell r="C607" t="str">
            <v>Шкаф для документов 4 двери с нишей 800х2050, корпус Светло-серый , ручки ANT      , фасад АНТРАЦИТ, глубиной 364 мм</v>
          </cell>
          <cell r="D607" t="str">
            <v xml:space="preserve">Нет </v>
          </cell>
          <cell r="E607" t="str">
            <v xml:space="preserve">Нет </v>
          </cell>
          <cell r="F607" t="str">
            <v>АНТРАЦИТ</v>
          </cell>
          <cell r="G607">
            <v>18525.285714285714</v>
          </cell>
          <cell r="H607">
            <v>10374.160000000002</v>
          </cell>
        </row>
        <row r="608">
          <cell r="A608" t="str">
            <v>EVL404</v>
          </cell>
          <cell r="B608" t="str">
            <v>EVL404/SLT/ANT.SLT</v>
          </cell>
          <cell r="C608" t="str">
            <v>Шкаф для документов 4 двери с нишей 800х2050 , корпус SLT, ручки ANT, фасад SLT</v>
          </cell>
          <cell r="D608" t="str">
            <v xml:space="preserve">Нет </v>
          </cell>
          <cell r="E608" t="str">
            <v xml:space="preserve">Нет </v>
          </cell>
          <cell r="F608" t="str">
            <v>Салтилло</v>
          </cell>
          <cell r="G608">
            <v>18525.285714285714</v>
          </cell>
          <cell r="H608">
            <v>10374.160000000002</v>
          </cell>
        </row>
        <row r="609">
          <cell r="A609" t="str">
            <v>EVL404</v>
          </cell>
          <cell r="B609" t="str">
            <v>EVL404/U003/ANT.ANT</v>
          </cell>
          <cell r="C609" t="str">
            <v>Шкаф для документов 4 двери с нишей 800х2050 , корпус Дуб Честерфилд, ручки ANT, фасад Антрацит</v>
          </cell>
          <cell r="D609" t="str">
            <v xml:space="preserve">Нет </v>
          </cell>
          <cell r="E609" t="str">
            <v xml:space="preserve">Нет </v>
          </cell>
          <cell r="F609" t="str">
            <v>АНТРАЦИТ</v>
          </cell>
          <cell r="G609">
            <v>18525.285714285714</v>
          </cell>
          <cell r="H609">
            <v>10374.160000000002</v>
          </cell>
        </row>
        <row r="610">
          <cell r="A610" t="str">
            <v>EVL404</v>
          </cell>
          <cell r="B610" t="str">
            <v>EVL404/U003/ANT.U003</v>
          </cell>
          <cell r="C610" t="str">
            <v>Шкаф для документов 4 двери с нишей 800х2050 , корпус Дуб Честерфилд, ручки ANT, фасад Дуб Честерфилд</v>
          </cell>
          <cell r="D610" t="str">
            <v xml:space="preserve">Нет </v>
          </cell>
          <cell r="E610" t="str">
            <v xml:space="preserve">Нет </v>
          </cell>
          <cell r="F610" t="str">
            <v xml:space="preserve">Дуб Честерфилд </v>
          </cell>
          <cell r="G610">
            <v>18525.285714285714</v>
          </cell>
          <cell r="H610">
            <v>10374.160000000002</v>
          </cell>
        </row>
        <row r="611">
          <cell r="A611" t="str">
            <v>EVL405</v>
          </cell>
          <cell r="B611" t="str">
            <v>EVL405/ANT/ANT.ANT</v>
          </cell>
          <cell r="C611" t="str">
            <v>Шкаф для документов с глухими фасадами (4 двери) 800х2050, корпус АНТРАЦИТ, ручки ANT      , фасад АНТРАЦИТ, глубиной 364 мм</v>
          </cell>
          <cell r="D611" t="str">
            <v xml:space="preserve">Нет </v>
          </cell>
          <cell r="E611" t="str">
            <v xml:space="preserve">Нет </v>
          </cell>
          <cell r="F611" t="str">
            <v>АНТРАЦИТ</v>
          </cell>
          <cell r="G611">
            <v>18876.742857142857</v>
          </cell>
          <cell r="H611">
            <v>10570.976000000001</v>
          </cell>
        </row>
        <row r="612">
          <cell r="A612" t="str">
            <v>EVL405</v>
          </cell>
          <cell r="B612" t="str">
            <v>EVL405/ANT/ANT.U003</v>
          </cell>
          <cell r="C612" t="str">
            <v>Шкаф для документов с глухими фасадами (4 двери) 800х2050, корпус АНТРАЦИТ, ручки ANT      , фасад Дуб Честерфилд , глубиной 364 мм</v>
          </cell>
          <cell r="D612" t="str">
            <v xml:space="preserve">Нет </v>
          </cell>
          <cell r="E612" t="str">
            <v xml:space="preserve">Нет </v>
          </cell>
          <cell r="F612" t="str">
            <v xml:space="preserve">Дуб Честерфилд </v>
          </cell>
          <cell r="G612">
            <v>18876.742857142857</v>
          </cell>
          <cell r="H612">
            <v>10570.976000000001</v>
          </cell>
        </row>
        <row r="613">
          <cell r="A613" t="str">
            <v>EVL405</v>
          </cell>
          <cell r="B613" t="str">
            <v>EVL405/H/ANT.H</v>
          </cell>
          <cell r="C613" t="str">
            <v>Шкаф для документов с глухими фасадами (4 двери) 800х2050, корпус БЕЛЫЙ, ручки ANT      , фасад БЕЛЫЙ, глубиной 364 мм</v>
          </cell>
          <cell r="D613" t="str">
            <v xml:space="preserve">Нет </v>
          </cell>
          <cell r="E613" t="str">
            <v xml:space="preserve">Нет </v>
          </cell>
          <cell r="F613" t="str">
            <v>БЕЛЫЙ</v>
          </cell>
          <cell r="G613">
            <v>18876.742857142857</v>
          </cell>
          <cell r="H613">
            <v>10570.976000000001</v>
          </cell>
        </row>
        <row r="614">
          <cell r="A614" t="str">
            <v>EVL405</v>
          </cell>
          <cell r="B614" t="str">
            <v>EVL405/H/H.D</v>
          </cell>
          <cell r="C614" t="str">
            <v>Шкаф для документов с глухими фасадами (4 двери) 800х2050, корпус БЕЛЫЙ, ручки H        , фасад ROVERE, глубиной 364 мм</v>
          </cell>
          <cell r="D614" t="str">
            <v xml:space="preserve">Нет </v>
          </cell>
          <cell r="E614" t="str">
            <v xml:space="preserve">Нет </v>
          </cell>
          <cell r="F614" t="str">
            <v>ROVERE</v>
          </cell>
          <cell r="G614">
            <v>18876.742857142857</v>
          </cell>
          <cell r="H614">
            <v>10570.976000000001</v>
          </cell>
        </row>
        <row r="615">
          <cell r="A615" t="str">
            <v>EVL405</v>
          </cell>
          <cell r="B615" t="str">
            <v>EVL405/H/H.H</v>
          </cell>
          <cell r="C615" t="str">
            <v>Шкаф для документов с глухими фасадами (4 двери) 800х2050, корпус БЕЛЫЙ, ручки H        , фасад БЕЛЫЙ, глубиной 364 мм</v>
          </cell>
          <cell r="D615" t="str">
            <v xml:space="preserve">Нет </v>
          </cell>
          <cell r="E615" t="str">
            <v xml:space="preserve">Нет </v>
          </cell>
          <cell r="F615" t="str">
            <v>БЕЛЫЙ</v>
          </cell>
          <cell r="G615">
            <v>18876.742857142857</v>
          </cell>
          <cell r="H615">
            <v>10570.976000000001</v>
          </cell>
        </row>
        <row r="616">
          <cell r="A616" t="str">
            <v>EVL405</v>
          </cell>
          <cell r="B616" t="str">
            <v>EVL405/H/H.R2</v>
          </cell>
          <cell r="C616" t="str">
            <v>Шкаф для документов с глухими фасадами (4 двери) 800х2050, корпус БЕЛЫЙ, ручки H        , фасад Светло-серый , глубиной 364 мм</v>
          </cell>
          <cell r="D616" t="str">
            <v xml:space="preserve">Нет </v>
          </cell>
          <cell r="E616" t="str">
            <v xml:space="preserve">Нет </v>
          </cell>
          <cell r="F616" t="str">
            <v xml:space="preserve">Светло-серый </v>
          </cell>
          <cell r="G616">
            <v>18876.742857142857</v>
          </cell>
          <cell r="H616">
            <v>10570.976000000001</v>
          </cell>
        </row>
        <row r="617">
          <cell r="A617" t="str">
            <v>EVL405</v>
          </cell>
          <cell r="B617" t="str">
            <v>EVL405/H/H.U003</v>
          </cell>
          <cell r="C617" t="str">
            <v>Шкаф для документов с глухими фасадами (4 двери) 800х2050, корпус БЕЛЫЙ, ручки H        , фасад Дуб Честерфилд , глубиной 364 мм</v>
          </cell>
          <cell r="D617" t="str">
            <v xml:space="preserve">Нет </v>
          </cell>
          <cell r="E617" t="str">
            <v xml:space="preserve">Нет </v>
          </cell>
          <cell r="F617" t="str">
            <v xml:space="preserve">Дуб Честерфилд </v>
          </cell>
          <cell r="G617">
            <v>18876.742857142857</v>
          </cell>
          <cell r="H617">
            <v>10570.976000000001</v>
          </cell>
        </row>
        <row r="618">
          <cell r="A618" t="str">
            <v>EVL405</v>
          </cell>
          <cell r="B618" t="str">
            <v>EVL405/SLT/ANT.ANT</v>
          </cell>
          <cell r="C618" t="str">
            <v>Шкаф для документов с глухими фасадами (4 двери) 800х2050, корпус Салтилло, ручки ANT      , фасад АНТРАЦИТ, глубиной 364 мм</v>
          </cell>
          <cell r="D618" t="str">
            <v xml:space="preserve">Нет </v>
          </cell>
          <cell r="E618" t="str">
            <v xml:space="preserve">Нет </v>
          </cell>
          <cell r="F618" t="str">
            <v>АНТРАЦИТ</v>
          </cell>
          <cell r="G618">
            <v>18876.742857142857</v>
          </cell>
          <cell r="H618">
            <v>10570.976000000001</v>
          </cell>
        </row>
        <row r="619">
          <cell r="A619" t="str">
            <v>EVL405</v>
          </cell>
          <cell r="B619" t="str">
            <v>EVL405/SLT/ANT.SLT</v>
          </cell>
          <cell r="C619" t="str">
            <v>Шкаф для документов с глухими фасадами (4 двери) 800х2050, корпус Салтилло , ручки ANT, фасад Салтилло , глубиной 364 мм</v>
          </cell>
          <cell r="D619" t="str">
            <v xml:space="preserve">Нет </v>
          </cell>
          <cell r="E619" t="str">
            <v xml:space="preserve">Нет </v>
          </cell>
          <cell r="F619" t="str">
            <v>Салтилло</v>
          </cell>
          <cell r="G619">
            <v>18876.742857142857</v>
          </cell>
          <cell r="H619">
            <v>10570.976000000001</v>
          </cell>
        </row>
        <row r="620">
          <cell r="A620" t="str">
            <v>EVL405</v>
          </cell>
          <cell r="B620" t="str">
            <v>EVL405/U003/ANT.U003</v>
          </cell>
          <cell r="C620" t="str">
            <v>Шкаф для документов с глухими фасадами (4 двери) 800х2050, корпус Дуб Честерфилд , ручки ANT, фасад Дуб Честерфилд , глубиной 364 мм</v>
          </cell>
          <cell r="D620" t="str">
            <v xml:space="preserve">Нет </v>
          </cell>
          <cell r="E620" t="str">
            <v xml:space="preserve">Нет </v>
          </cell>
          <cell r="F620" t="str">
            <v xml:space="preserve">Дуб Честерфилд </v>
          </cell>
          <cell r="G620">
            <v>18876.742857142857</v>
          </cell>
          <cell r="H620">
            <v>10570.976000000001</v>
          </cell>
        </row>
        <row r="621">
          <cell r="A621" t="str">
            <v>EVL406</v>
          </cell>
          <cell r="B621" t="str">
            <v>EVL406/ANT/ANT.ANT</v>
          </cell>
          <cell r="C621" t="str">
            <v>Шкаф для документов ( низ средние фасады, верх открытый) 800х2050, копус ANT , ручки ANT, фасад ANT</v>
          </cell>
          <cell r="D621" t="str">
            <v xml:space="preserve">Нет </v>
          </cell>
          <cell r="E621" t="str">
            <v xml:space="preserve">Нет </v>
          </cell>
          <cell r="F621" t="str">
            <v>АНТРАЦИТ</v>
          </cell>
          <cell r="G621">
            <v>14022.799999999997</v>
          </cell>
          <cell r="H621">
            <v>7852.7679999999991</v>
          </cell>
        </row>
        <row r="622">
          <cell r="A622" t="str">
            <v>EVL406</v>
          </cell>
          <cell r="B622" t="str">
            <v>EVL406/H/H.D</v>
          </cell>
          <cell r="C622" t="str">
            <v>Шкаф для документов ( низ средние фасады, верх открытый) 800х2050, корпус БЕЛЫЙ, ручки H        , фасад ROVERE, глубиной 364 мм</v>
          </cell>
          <cell r="D622" t="str">
            <v xml:space="preserve">Нет </v>
          </cell>
          <cell r="E622" t="str">
            <v xml:space="preserve">Нет </v>
          </cell>
          <cell r="F622" t="str">
            <v>ROVERE</v>
          </cell>
          <cell r="G622">
            <v>14022.799999999997</v>
          </cell>
          <cell r="H622">
            <v>7852.7679999999991</v>
          </cell>
        </row>
        <row r="623">
          <cell r="A623" t="str">
            <v>EVL406</v>
          </cell>
          <cell r="B623" t="str">
            <v>EVL406/SLT/ANT.SLT</v>
          </cell>
          <cell r="C623" t="str">
            <v>Шкаф для документов ( низ средние фасады, верх открытый) 800х2050, копус ANT , ручки ANT, фасад SLT</v>
          </cell>
          <cell r="D623" t="str">
            <v xml:space="preserve">Нет </v>
          </cell>
          <cell r="E623" t="str">
            <v xml:space="preserve">Нет </v>
          </cell>
          <cell r="F623" t="str">
            <v>Салтилло</v>
          </cell>
          <cell r="G623">
            <v>14022.799999999997</v>
          </cell>
          <cell r="H623">
            <v>7852.7679999999991</v>
          </cell>
        </row>
        <row r="624">
          <cell r="A624" t="str">
            <v>EVL406</v>
          </cell>
          <cell r="B624" t="str">
            <v>EVL406/U003/ANT.U003</v>
          </cell>
          <cell r="C624" t="str">
            <v>Шкаф для документов ( низ средние фасады, верх открытый) 800х2050, корпус Дуб Честерфилд , ручки ANT, фасад Дуб Честерфилд , глубиной 364 мм</v>
          </cell>
          <cell r="D624" t="str">
            <v xml:space="preserve">Нет </v>
          </cell>
          <cell r="E624" t="str">
            <v xml:space="preserve">Нет </v>
          </cell>
          <cell r="F624" t="str">
            <v xml:space="preserve">Дуб Честерфилд </v>
          </cell>
          <cell r="G624">
            <v>14022.799999999997</v>
          </cell>
          <cell r="H624">
            <v>7852.7679999999991</v>
          </cell>
        </row>
        <row r="625">
          <cell r="A625" t="str">
            <v>EVL407</v>
          </cell>
          <cell r="B625" t="str">
            <v>EVL407/ANT/ANT.ANT</v>
          </cell>
          <cell r="C625" t="str">
            <v>Шкаф для документов с глухими фасадами 800х2050, корпус АНТРАЦИТ, ручки ANT      , фасад АНТРАЦИТ, глубиной 364 мм</v>
          </cell>
          <cell r="D625" t="str">
            <v xml:space="preserve">Нет </v>
          </cell>
          <cell r="E625" t="str">
            <v xml:space="preserve">Нет </v>
          </cell>
          <cell r="F625" t="str">
            <v>АНТРАЦИТ</v>
          </cell>
          <cell r="G625">
            <v>16000.274999999996</v>
          </cell>
          <cell r="H625">
            <v>8960.1539999999986</v>
          </cell>
        </row>
        <row r="626">
          <cell r="A626" t="str">
            <v>EVL407</v>
          </cell>
          <cell r="B626" t="str">
            <v>EVL407/ANT/ANT.U003</v>
          </cell>
          <cell r="C626" t="str">
            <v>Шкаф для документов с глухими фасадами 800х2050, корпус АНТРАЦИТ, ручки ANT      , фасад Дуб Честерфилд , глубиной 364 мм</v>
          </cell>
          <cell r="D626" t="str">
            <v xml:space="preserve">Нет </v>
          </cell>
          <cell r="E626" t="str">
            <v xml:space="preserve">Нет </v>
          </cell>
          <cell r="F626" t="str">
            <v xml:space="preserve">Дуб Честерфилд </v>
          </cell>
          <cell r="G626">
            <v>16000.274999999996</v>
          </cell>
          <cell r="H626">
            <v>8960.1539999999986</v>
          </cell>
        </row>
        <row r="627">
          <cell r="A627" t="str">
            <v>EVL407</v>
          </cell>
          <cell r="B627" t="str">
            <v>EVL407/H/ANT.H</v>
          </cell>
          <cell r="C627" t="str">
            <v>Шкаф для документов с глухими фасадами 800х2050, корпус БЕЛЫЙ, ручки ANT      , фасад БЕЛЫЙ, глубиной 364 мм</v>
          </cell>
          <cell r="D627" t="str">
            <v xml:space="preserve">Нет </v>
          </cell>
          <cell r="E627" t="str">
            <v xml:space="preserve">Нет </v>
          </cell>
          <cell r="F627" t="str">
            <v>БЕЛЫЙ</v>
          </cell>
          <cell r="G627">
            <v>16000.274999999996</v>
          </cell>
          <cell r="H627">
            <v>8960.1539999999986</v>
          </cell>
        </row>
        <row r="628">
          <cell r="A628" t="str">
            <v>EVL407</v>
          </cell>
          <cell r="B628" t="str">
            <v>EVL407/H/H.H</v>
          </cell>
          <cell r="C628" t="str">
            <v>Шкаф для документов с глухими фасадами 800х2050, корпус БЕЛЫЙ, ручки H, фасад БЕЛЫЙ, глубиной 364 мм</v>
          </cell>
          <cell r="D628" t="str">
            <v xml:space="preserve">Нет </v>
          </cell>
          <cell r="E628" t="str">
            <v xml:space="preserve">Нет </v>
          </cell>
          <cell r="F628" t="str">
            <v>БЕЛЫЙ</v>
          </cell>
          <cell r="G628">
            <v>16000.274999999996</v>
          </cell>
          <cell r="H628">
            <v>8960.1539999999986</v>
          </cell>
        </row>
        <row r="629">
          <cell r="A629" t="str">
            <v>EVL407</v>
          </cell>
          <cell r="B629" t="str">
            <v>EVL407/H/H.L</v>
          </cell>
          <cell r="C629" t="str">
            <v>Шкаф для документов с глухими фасадами 800х2050, корпус БЕЛЫЙ, ручки H, фасад ДУБ 131, глубиной 364 мм</v>
          </cell>
          <cell r="D629" t="str">
            <v xml:space="preserve">Нет </v>
          </cell>
          <cell r="E629" t="str">
            <v xml:space="preserve">Нет </v>
          </cell>
          <cell r="F629" t="str">
            <v>ДУБ 131</v>
          </cell>
          <cell r="G629">
            <v>16000.274999999996</v>
          </cell>
          <cell r="H629">
            <v>8960.1539999999986</v>
          </cell>
        </row>
        <row r="630">
          <cell r="A630" t="str">
            <v>EVL407</v>
          </cell>
          <cell r="B630" t="str">
            <v>EVL407/H/H.U003</v>
          </cell>
          <cell r="C630" t="str">
            <v>Шкаф для документов с глухими фасадами 800х2050, корпус БЕЛЫЙ, ручки H, фасад Дуб Честерфилд , глубиной 364 мм</v>
          </cell>
          <cell r="D630" t="str">
            <v xml:space="preserve">Нет </v>
          </cell>
          <cell r="E630" t="str">
            <v xml:space="preserve">Нет </v>
          </cell>
          <cell r="F630" t="str">
            <v xml:space="preserve">Дуб Честерфилд </v>
          </cell>
          <cell r="G630">
            <v>16000.274999999996</v>
          </cell>
          <cell r="H630">
            <v>8960.1539999999986</v>
          </cell>
        </row>
        <row r="631">
          <cell r="A631" t="str">
            <v>EVL407</v>
          </cell>
          <cell r="B631" t="str">
            <v>EVL407/L/ANT.L</v>
          </cell>
          <cell r="C631" t="str">
            <v>Шкаф для документов с глухими фасадами 800х2050, корпус ДУБ 131, ручки ANT      , фасад ДУБ 131, глубиной 364 мм</v>
          </cell>
          <cell r="D631" t="str">
            <v xml:space="preserve">Нет </v>
          </cell>
          <cell r="E631" t="str">
            <v xml:space="preserve">Нет </v>
          </cell>
          <cell r="F631" t="str">
            <v>ДУБ 131</v>
          </cell>
          <cell r="G631">
            <v>16000.274999999996</v>
          </cell>
          <cell r="H631">
            <v>8960.1539999999986</v>
          </cell>
        </row>
        <row r="632">
          <cell r="A632" t="str">
            <v>EVL407</v>
          </cell>
          <cell r="B632" t="str">
            <v>EVL407/SLT/ANT.SLT</v>
          </cell>
          <cell r="C632" t="str">
            <v>Шкаф для документов с глухими фасадами 800х2050, корпус Салтилло, ручки ANT, фасад Салтилло, глубиной 364 мм</v>
          </cell>
          <cell r="D632" t="str">
            <v xml:space="preserve">Нет </v>
          </cell>
          <cell r="E632" t="str">
            <v xml:space="preserve">Нет </v>
          </cell>
          <cell r="F632" t="str">
            <v>Салтилло</v>
          </cell>
          <cell r="G632">
            <v>16000.274999999996</v>
          </cell>
          <cell r="H632">
            <v>8960.1539999999986</v>
          </cell>
        </row>
        <row r="633">
          <cell r="A633" t="str">
            <v>EVL407</v>
          </cell>
          <cell r="B633" t="str">
            <v>EVL407/U003/ANT.ANT</v>
          </cell>
          <cell r="C633" t="str">
            <v>Шкаф для документов с глухими фасадами 800х2050, корпус Дуб Честерфилд , ручки ANT, фасад АНТРАЦИТ, глубиной 364 мм</v>
          </cell>
          <cell r="D633" t="str">
            <v xml:space="preserve">Нет </v>
          </cell>
          <cell r="E633" t="str">
            <v xml:space="preserve">Нет </v>
          </cell>
          <cell r="F633" t="str">
            <v>АНТРАЦИТ</v>
          </cell>
          <cell r="G633">
            <v>16000.274999999996</v>
          </cell>
          <cell r="H633">
            <v>8960.1539999999986</v>
          </cell>
        </row>
        <row r="634">
          <cell r="A634" t="str">
            <v>EVL407</v>
          </cell>
          <cell r="B634" t="str">
            <v>EVL407/U003/ANT.U003</v>
          </cell>
          <cell r="C634" t="str">
            <v>Шкаф для документов с глухими фасадами 800х2050, корпус Дуб Честерфилд , ручки ANT, фасад Дуб Честерфилд , глубиной 364 мм</v>
          </cell>
          <cell r="D634" t="str">
            <v xml:space="preserve">Нет </v>
          </cell>
          <cell r="E634" t="str">
            <v xml:space="preserve">Нет </v>
          </cell>
          <cell r="F634" t="str">
            <v xml:space="preserve">Дуб Честерфилд </v>
          </cell>
          <cell r="G634">
            <v>16000.274999999996</v>
          </cell>
          <cell r="H634">
            <v>8960.1539999999986</v>
          </cell>
        </row>
        <row r="635">
          <cell r="A635" t="str">
            <v>EVL407</v>
          </cell>
          <cell r="B635" t="str">
            <v>EVL407/U003/H.U003</v>
          </cell>
          <cell r="C635" t="str">
            <v>Шкаф для документов с глухими фасадами 800х2050, корпус Дуб Честерфилд , ручки H        , фасад Дуб Честерфилд , глубиной 364 мм</v>
          </cell>
          <cell r="D635" t="str">
            <v xml:space="preserve">Нет </v>
          </cell>
          <cell r="E635" t="str">
            <v xml:space="preserve">Нет </v>
          </cell>
          <cell r="F635" t="str">
            <v xml:space="preserve">Дуб Честерфилд </v>
          </cell>
          <cell r="G635">
            <v>16000.274999999996</v>
          </cell>
          <cell r="H635">
            <v>8960.1539999999986</v>
          </cell>
        </row>
        <row r="636">
          <cell r="A636" t="str">
            <v>EVL408</v>
          </cell>
          <cell r="B636" t="str">
            <v>EVL408/ANT/ANT.ANT</v>
          </cell>
          <cell r="C636" t="str">
            <v>Шкаф для одежды с замком 800х2050, корпус АНТРАЦИТ, ручки ANT      , фасад АНТРАЦИТ, глубиной 364 мм</v>
          </cell>
          <cell r="D636" t="str">
            <v xml:space="preserve">Нет </v>
          </cell>
          <cell r="E636" t="str">
            <v xml:space="preserve">Нет </v>
          </cell>
          <cell r="F636" t="str">
            <v>АНТРАЦИТ</v>
          </cell>
          <cell r="G636">
            <v>17826.2</v>
          </cell>
          <cell r="H636">
            <v>9982.6720000000005</v>
          </cell>
        </row>
        <row r="637">
          <cell r="A637" t="str">
            <v>EVL408</v>
          </cell>
          <cell r="B637" t="str">
            <v>EVL408/ANT/ANT.SLT</v>
          </cell>
          <cell r="C637" t="str">
            <v>Шкаф для одежды с замком 800х2050, корпус АНТРАЦИТ, ручки ANT, фасад Салтилло, глубиной 364 мм</v>
          </cell>
          <cell r="D637" t="str">
            <v xml:space="preserve">Нет </v>
          </cell>
          <cell r="E637" t="str">
            <v xml:space="preserve">Нет </v>
          </cell>
          <cell r="F637" t="str">
            <v>Салтилло</v>
          </cell>
          <cell r="G637">
            <v>17826.2</v>
          </cell>
          <cell r="H637">
            <v>9982.6720000000005</v>
          </cell>
        </row>
        <row r="638">
          <cell r="A638" t="str">
            <v>EVL408</v>
          </cell>
          <cell r="B638" t="str">
            <v>EVL408/ANT/ANT.U003</v>
          </cell>
          <cell r="C638" t="str">
            <v>Шкаф для одежды с замком 800х2050, корпус АНТРАЦИТ, ручки ANT, фасад Дуб Честерфилд , глубиной 364 мм</v>
          </cell>
          <cell r="D638" t="str">
            <v xml:space="preserve">Нет </v>
          </cell>
          <cell r="E638" t="str">
            <v xml:space="preserve">Нет </v>
          </cell>
          <cell r="F638" t="str">
            <v xml:space="preserve">Дуб Честерфилд </v>
          </cell>
          <cell r="G638">
            <v>17826.2</v>
          </cell>
          <cell r="H638">
            <v>9982.6720000000005</v>
          </cell>
        </row>
        <row r="639">
          <cell r="A639" t="str">
            <v>EVL408</v>
          </cell>
          <cell r="B639" t="str">
            <v>EVL408/D/H.D</v>
          </cell>
          <cell r="C639" t="str">
            <v>Шкаф для одежды с замком 800х2050, корпус ROVERE, ручки H, фасад ROVERE, глубиной 364 мм</v>
          </cell>
          <cell r="D639" t="str">
            <v xml:space="preserve">Нет </v>
          </cell>
          <cell r="E639" t="str">
            <v xml:space="preserve">Нет </v>
          </cell>
          <cell r="F639" t="str">
            <v>ROVERE</v>
          </cell>
          <cell r="G639">
            <v>17826.2</v>
          </cell>
          <cell r="H639">
            <v>9982.6720000000005</v>
          </cell>
        </row>
        <row r="640">
          <cell r="A640" t="str">
            <v>EVL408</v>
          </cell>
          <cell r="B640" t="str">
            <v>EVL408/H/ANT.H</v>
          </cell>
          <cell r="C640" t="str">
            <v>Шкаф для одежды с замком 800х2050, корпус БЕЛЫЙ, ручки ANT      , фасад БЕЛЫЙ, глубиной 364 мм</v>
          </cell>
          <cell r="D640" t="str">
            <v xml:space="preserve">Нет </v>
          </cell>
          <cell r="E640" t="str">
            <v xml:space="preserve">Нет </v>
          </cell>
          <cell r="F640" t="str">
            <v>БЕЛЫЙ</v>
          </cell>
          <cell r="G640">
            <v>17826.2</v>
          </cell>
          <cell r="H640">
            <v>9982.6720000000005</v>
          </cell>
        </row>
        <row r="641">
          <cell r="A641" t="str">
            <v>EVL408</v>
          </cell>
          <cell r="B641" t="str">
            <v>EVL408/H/H.D</v>
          </cell>
          <cell r="C641" t="str">
            <v>Шкаф для одежды с замком 800х2050, корпус БЕЛЫЙ, ручки H, фасад ROVERE, глубиной 364 мм</v>
          </cell>
          <cell r="D641" t="str">
            <v xml:space="preserve">Нет </v>
          </cell>
          <cell r="E641" t="str">
            <v xml:space="preserve">Нет </v>
          </cell>
          <cell r="F641" t="str">
            <v>ROVERE</v>
          </cell>
          <cell r="G641">
            <v>17826.2</v>
          </cell>
          <cell r="H641">
            <v>9982.6720000000005</v>
          </cell>
        </row>
        <row r="642">
          <cell r="A642" t="str">
            <v>EVL408</v>
          </cell>
          <cell r="B642" t="str">
            <v>EVL408/H/H.H</v>
          </cell>
          <cell r="C642" t="str">
            <v>Шкаф для одежды с замком 800х2050, корпус БЕЛЫЙ, ручки H, фасад БЕЛЫЙ</v>
          </cell>
          <cell r="D642" t="str">
            <v xml:space="preserve">Нет </v>
          </cell>
          <cell r="E642" t="str">
            <v xml:space="preserve">Нет </v>
          </cell>
          <cell r="F642" t="str">
            <v>БЕЛЫЙ</v>
          </cell>
          <cell r="G642">
            <v>17826.2</v>
          </cell>
          <cell r="H642">
            <v>9982.6720000000005</v>
          </cell>
        </row>
        <row r="643">
          <cell r="A643" t="str">
            <v>EVL408</v>
          </cell>
          <cell r="B643" t="str">
            <v>EVL408/H/H.L</v>
          </cell>
          <cell r="C643" t="str">
            <v>Шкаф для одежды с замком 800х2050, корпус БЕЛЫЙ, ручки H, фасад ДУБ 131, глубиной 364 мм</v>
          </cell>
          <cell r="D643" t="str">
            <v xml:space="preserve">Нет </v>
          </cell>
          <cell r="E643" t="str">
            <v xml:space="preserve">Нет </v>
          </cell>
          <cell r="F643" t="str">
            <v>ДУБ 131</v>
          </cell>
          <cell r="G643">
            <v>17826.2</v>
          </cell>
          <cell r="H643">
            <v>9982.6720000000005</v>
          </cell>
        </row>
        <row r="644">
          <cell r="A644" t="str">
            <v>EVL408</v>
          </cell>
          <cell r="B644" t="str">
            <v>EVL408/H/H.R2</v>
          </cell>
          <cell r="C644" t="str">
            <v>Шкаф для одежды с замком 800х2050, корпус БЕЛЫЙ, ручки H, фасад Светло-серый , глубиной 364 мм</v>
          </cell>
          <cell r="D644" t="str">
            <v xml:space="preserve">Нет </v>
          </cell>
          <cell r="E644" t="str">
            <v xml:space="preserve">Нет </v>
          </cell>
          <cell r="F644" t="str">
            <v xml:space="preserve">Светло-серый </v>
          </cell>
          <cell r="G644">
            <v>17826.2</v>
          </cell>
          <cell r="H644">
            <v>9982.6720000000005</v>
          </cell>
        </row>
        <row r="645">
          <cell r="A645" t="str">
            <v>EVL408</v>
          </cell>
          <cell r="B645" t="str">
            <v>EVL408/H/H.U003</v>
          </cell>
          <cell r="C645" t="str">
            <v>Шкаф для одежды с замком 800х2050, корпус БЕЛЫЙ, ручки H, фасад Дуб Честерфилд , глубиной 364 мм</v>
          </cell>
          <cell r="D645" t="str">
            <v xml:space="preserve">Нет </v>
          </cell>
          <cell r="E645" t="str">
            <v xml:space="preserve">Нет </v>
          </cell>
          <cell r="F645" t="str">
            <v xml:space="preserve">Дуб Честерфилд </v>
          </cell>
          <cell r="G645">
            <v>17826.2</v>
          </cell>
          <cell r="H645">
            <v>9982.6720000000005</v>
          </cell>
        </row>
        <row r="646">
          <cell r="A646" t="str">
            <v>EVL408</v>
          </cell>
          <cell r="B646" t="str">
            <v>EVL408/L/ANT.L</v>
          </cell>
          <cell r="C646" t="str">
            <v>Шкаф для одежды с замком 800х2050, корпус ДУБ 131, ручки ANT      , фасад ДУБ 131, глубиной 364 мм</v>
          </cell>
          <cell r="D646" t="str">
            <v xml:space="preserve">Нет </v>
          </cell>
          <cell r="E646" t="str">
            <v xml:space="preserve">Нет </v>
          </cell>
          <cell r="F646" t="str">
            <v>ДУБ 131</v>
          </cell>
          <cell r="G646">
            <v>17826.2</v>
          </cell>
          <cell r="H646">
            <v>9982.6720000000005</v>
          </cell>
        </row>
        <row r="647">
          <cell r="A647" t="str">
            <v>EVL408</v>
          </cell>
          <cell r="B647" t="str">
            <v>EVL408/L/H.L</v>
          </cell>
          <cell r="C647" t="str">
            <v>Шкаф для одежды с замком 800х2050, корпус ДУБ 131, ручки H, фасад ДУБ 131, глубиной 364 мм</v>
          </cell>
          <cell r="D647" t="str">
            <v xml:space="preserve">Нет </v>
          </cell>
          <cell r="E647" t="str">
            <v xml:space="preserve">Нет </v>
          </cell>
          <cell r="F647" t="str">
            <v>ДУБ 131</v>
          </cell>
          <cell r="G647">
            <v>17826.2</v>
          </cell>
          <cell r="H647">
            <v>9982.6720000000005</v>
          </cell>
        </row>
        <row r="648">
          <cell r="A648" t="str">
            <v>EVL408</v>
          </cell>
          <cell r="B648" t="str">
            <v>EVL408/R2/ANT.ANT</v>
          </cell>
          <cell r="C648" t="str">
            <v>Шкаф для одежды с замком 800х2050, корпус Светло-серый , ручки ANT      , фасад АНТРАЦИТ, глубиной 364 мм</v>
          </cell>
          <cell r="D648" t="str">
            <v xml:space="preserve">Нет </v>
          </cell>
          <cell r="E648" t="str">
            <v xml:space="preserve">Нет </v>
          </cell>
          <cell r="F648" t="str">
            <v>АНТРАЦИТ</v>
          </cell>
          <cell r="G648">
            <v>17826.2</v>
          </cell>
          <cell r="H648">
            <v>9982.6720000000005</v>
          </cell>
        </row>
        <row r="649">
          <cell r="A649" t="str">
            <v>EVL408</v>
          </cell>
          <cell r="B649" t="str">
            <v>EVL408/R2/H.R2</v>
          </cell>
          <cell r="C649" t="str">
            <v>Шкаф для одежды с замком 800х2050, корпус Светло-серый , ручки H, фасад Светло-серый , глубиной 364 мм</v>
          </cell>
          <cell r="D649" t="str">
            <v xml:space="preserve">Нет </v>
          </cell>
          <cell r="E649" t="str">
            <v xml:space="preserve">Нет </v>
          </cell>
          <cell r="F649" t="str">
            <v xml:space="preserve">Светло-серый </v>
          </cell>
          <cell r="G649">
            <v>17826.2</v>
          </cell>
          <cell r="H649">
            <v>9982.6720000000005</v>
          </cell>
        </row>
        <row r="650">
          <cell r="A650" t="str">
            <v>EVL408</v>
          </cell>
          <cell r="B650" t="str">
            <v>EVL408/SLT/ANT.ANT</v>
          </cell>
          <cell r="C650" t="str">
            <v>Шкаф для одежды с замком 800х2050, корпус Салтилло, ручки ANT, фасад АНТРАЦИТ, глубиной 364 мм</v>
          </cell>
          <cell r="D650" t="str">
            <v xml:space="preserve">Нет </v>
          </cell>
          <cell r="E650" t="str">
            <v xml:space="preserve">Нет </v>
          </cell>
          <cell r="F650" t="str">
            <v>АНТРАЦИТ</v>
          </cell>
          <cell r="G650">
            <v>17826.2</v>
          </cell>
          <cell r="H650">
            <v>9982.6720000000005</v>
          </cell>
        </row>
        <row r="651">
          <cell r="A651" t="str">
            <v>EVL408</v>
          </cell>
          <cell r="B651" t="str">
            <v>EVL408/SLT/ANT.SLT</v>
          </cell>
          <cell r="C651" t="str">
            <v>Шкаф для одежды с замком 800х2050, корпус Салтилло , ручки ANT, фасад Салтилло</v>
          </cell>
          <cell r="D651" t="str">
            <v xml:space="preserve">Нет </v>
          </cell>
          <cell r="E651" t="str">
            <v xml:space="preserve">Нет </v>
          </cell>
          <cell r="F651" t="str">
            <v>Салтилло</v>
          </cell>
          <cell r="G651">
            <v>17826.2</v>
          </cell>
          <cell r="H651">
            <v>9982.6720000000005</v>
          </cell>
        </row>
        <row r="652">
          <cell r="A652" t="str">
            <v>EVL408</v>
          </cell>
          <cell r="B652" t="str">
            <v>EVL408/U003/ANT.ANT</v>
          </cell>
          <cell r="C652" t="str">
            <v>Шкаф для одежды с замком 800х2050, корпус Дуб Честерфилд , ручки ANT, фасад АНТРАЦИТ, глубиной 364 мм</v>
          </cell>
          <cell r="D652" t="str">
            <v xml:space="preserve">Нет </v>
          </cell>
          <cell r="E652" t="str">
            <v xml:space="preserve">Нет </v>
          </cell>
          <cell r="F652" t="str">
            <v>АНТРАЦИТ</v>
          </cell>
          <cell r="G652">
            <v>17826.2</v>
          </cell>
          <cell r="H652">
            <v>9982.6720000000005</v>
          </cell>
        </row>
        <row r="653">
          <cell r="A653" t="str">
            <v>EVL408</v>
          </cell>
          <cell r="B653" t="str">
            <v>EVL408/U003/ANT.U003</v>
          </cell>
          <cell r="C653" t="str">
            <v xml:space="preserve">Шкаф для одежды с замком 800х2050, корпус Дуб Честерфилд , ручки ANT, фасад Дуб Честерфилд </v>
          </cell>
          <cell r="D653" t="str">
            <v xml:space="preserve">Нет </v>
          </cell>
          <cell r="E653" t="str">
            <v xml:space="preserve">Нет </v>
          </cell>
          <cell r="F653" t="str">
            <v xml:space="preserve">Дуб Честерфилд </v>
          </cell>
          <cell r="G653">
            <v>17826.2</v>
          </cell>
          <cell r="H653">
            <v>9982.6720000000005</v>
          </cell>
        </row>
        <row r="654">
          <cell r="A654" t="str">
            <v>EVL408</v>
          </cell>
          <cell r="B654" t="str">
            <v>EVL408/U003/H.U003</v>
          </cell>
          <cell r="C654" t="str">
            <v>Шкаф для одежды с замком 800х2050, корпус Дуб Честерфилд , ручки H        , фасад Дуб Честерфилд , глубиной 364 мм</v>
          </cell>
          <cell r="D654" t="str">
            <v xml:space="preserve">Нет </v>
          </cell>
          <cell r="E654" t="str">
            <v xml:space="preserve">Нет </v>
          </cell>
          <cell r="F654" t="str">
            <v xml:space="preserve">Дуб Честерфилд </v>
          </cell>
          <cell r="G654">
            <v>17826.2</v>
          </cell>
          <cell r="H654">
            <v>9982.6720000000005</v>
          </cell>
        </row>
        <row r="655">
          <cell r="A655" t="str">
            <v>EVL409</v>
          </cell>
          <cell r="B655" t="str">
            <v>EVL409/ANT/ANT.SLT</v>
          </cell>
          <cell r="C655" t="str">
            <v>Шкаф для одежды с замком узкий 600х2050, корпус АНТРАЦИТ, ручки ANT      , фасад Салтилло, глубиной 364 мм</v>
          </cell>
          <cell r="D655" t="str">
            <v xml:space="preserve">Нет </v>
          </cell>
          <cell r="E655" t="str">
            <v xml:space="preserve">Нет </v>
          </cell>
          <cell r="F655" t="str">
            <v>Салтилло</v>
          </cell>
          <cell r="G655">
            <v>14345.342857142856</v>
          </cell>
          <cell r="H655">
            <v>8033.3919999999998</v>
          </cell>
        </row>
        <row r="656">
          <cell r="A656" t="str">
            <v>EVL409</v>
          </cell>
          <cell r="B656" t="str">
            <v>EVL409/ANT/ANT.U003</v>
          </cell>
          <cell r="C656" t="str">
            <v>Шкаф для одежды с замком узкий 600х2050, корпус АНТРАЦИТ, ручки ANT      , фасад Дуб Честерфилд , глубиной 364 мм</v>
          </cell>
          <cell r="D656" t="str">
            <v xml:space="preserve">Нет </v>
          </cell>
          <cell r="E656" t="str">
            <v xml:space="preserve">Нет </v>
          </cell>
          <cell r="F656" t="str">
            <v xml:space="preserve">Дуб Честерфилд </v>
          </cell>
          <cell r="G656">
            <v>14345.342857142856</v>
          </cell>
          <cell r="H656">
            <v>8033.3919999999998</v>
          </cell>
        </row>
        <row r="657">
          <cell r="A657" t="str">
            <v>EVL409</v>
          </cell>
          <cell r="B657" t="str">
            <v>EVL409/H/H.D</v>
          </cell>
          <cell r="C657" t="str">
            <v>Шкаф для одежды с замком узкий 600х2050, корпус БЕЛЫЙ, ручки H        , фасад ROVERE, глубиной 364 мм</v>
          </cell>
          <cell r="D657" t="str">
            <v xml:space="preserve">Нет </v>
          </cell>
          <cell r="E657" t="str">
            <v xml:space="preserve">Нет </v>
          </cell>
          <cell r="F657" t="str">
            <v>ROVERE</v>
          </cell>
          <cell r="G657">
            <v>14345.342857142856</v>
          </cell>
          <cell r="H657">
            <v>8033.3919999999998</v>
          </cell>
        </row>
        <row r="658">
          <cell r="A658" t="str">
            <v>EVL409</v>
          </cell>
          <cell r="B658" t="str">
            <v>EVL409/L/ANT.L</v>
          </cell>
          <cell r="C658" t="str">
            <v>Шкаф для одежды с замком узкий 600х2050, корпус ДУБ 131, ручки ANT, фасад ДУБ 131, глубиной 364 мм</v>
          </cell>
          <cell r="D658" t="str">
            <v xml:space="preserve">Нет </v>
          </cell>
          <cell r="E658" t="str">
            <v xml:space="preserve">Нет </v>
          </cell>
          <cell r="F658" t="str">
            <v>ДУБ 131</v>
          </cell>
          <cell r="G658">
            <v>14345.342857142856</v>
          </cell>
          <cell r="H658">
            <v>8033.3919999999998</v>
          </cell>
        </row>
        <row r="659">
          <cell r="A659" t="str">
            <v>EVL409</v>
          </cell>
          <cell r="B659" t="str">
            <v>EVL409/R2/H.R2</v>
          </cell>
          <cell r="C659" t="str">
            <v>Шкаф для одежды с замком узкий 600х2050, корпус Светло-серый , ручки H        , фасад Светло-серый , глубиной 364 мм</v>
          </cell>
          <cell r="D659" t="str">
            <v xml:space="preserve">Нет </v>
          </cell>
          <cell r="E659" t="str">
            <v xml:space="preserve">Нет </v>
          </cell>
          <cell r="F659" t="str">
            <v xml:space="preserve">Светло-серый </v>
          </cell>
          <cell r="G659">
            <v>14345.342857142856</v>
          </cell>
          <cell r="H659">
            <v>8033.3919999999998</v>
          </cell>
        </row>
        <row r="660">
          <cell r="A660" t="str">
            <v>EVL409</v>
          </cell>
          <cell r="B660" t="str">
            <v>EVL409/SLT/ANT.SLT</v>
          </cell>
          <cell r="C660" t="str">
            <v>Шкаф для одежды с замком узкий 600х2050, корпус Салтилло , ручки ANT, фасад Салтилло , глубиной 364 мм</v>
          </cell>
          <cell r="D660" t="str">
            <v xml:space="preserve">Нет </v>
          </cell>
          <cell r="E660" t="str">
            <v xml:space="preserve">Нет </v>
          </cell>
          <cell r="F660" t="str">
            <v>Салтилло</v>
          </cell>
          <cell r="G660">
            <v>14345.342857142856</v>
          </cell>
          <cell r="H660">
            <v>8033.3919999999998</v>
          </cell>
        </row>
        <row r="661">
          <cell r="A661" t="str">
            <v>EVL409</v>
          </cell>
          <cell r="B661" t="str">
            <v>EVL409/U003/ANT.U003</v>
          </cell>
          <cell r="C661" t="str">
            <v>Шкаф для одежды с замком узкий 600х2050, корпус Дуб Честерфилд , ручки ANT, фасад Дуб Честерфилд , глубиной 364 мм</v>
          </cell>
          <cell r="D661" t="str">
            <v xml:space="preserve">Нет </v>
          </cell>
          <cell r="E661" t="str">
            <v xml:space="preserve">Нет </v>
          </cell>
          <cell r="F661" t="str">
            <v xml:space="preserve">Дуб Честерфилд </v>
          </cell>
          <cell r="G661">
            <v>14345.342857142856</v>
          </cell>
          <cell r="H661">
            <v>8033.3919999999998</v>
          </cell>
        </row>
        <row r="662">
          <cell r="A662" t="str">
            <v>EVL409</v>
          </cell>
          <cell r="B662" t="str">
            <v>EVL409/U2108/ANT.U2108</v>
          </cell>
          <cell r="C662" t="str">
            <v>Шкаф для одежды с замком узкий 600х2050, корпус Венге Цаво, ручки ANT      , фасад Венге Цаво, глубиной 364 мм</v>
          </cell>
          <cell r="D662" t="str">
            <v xml:space="preserve">Нет </v>
          </cell>
          <cell r="E662" t="str">
            <v xml:space="preserve">Нет </v>
          </cell>
          <cell r="F662" t="str">
            <v>Венге Цаво</v>
          </cell>
          <cell r="G662">
            <v>14345.342857142856</v>
          </cell>
          <cell r="H662">
            <v>8033.3919999999998</v>
          </cell>
        </row>
        <row r="663">
          <cell r="A663" t="str">
            <v>EVL410</v>
          </cell>
          <cell r="B663" t="str">
            <v>EVL410/ANT/ANT.ANT</v>
          </cell>
          <cell r="C663" t="str">
            <v>Шкаф для одежды с замком глубокий 800х2050, корпус Антрацит , ручки ANT, фасад Антрацит</v>
          </cell>
          <cell r="D663" t="str">
            <v xml:space="preserve">Нет </v>
          </cell>
          <cell r="E663" t="str">
            <v xml:space="preserve">Нет </v>
          </cell>
          <cell r="F663" t="str">
            <v>АНТРАЦИТ</v>
          </cell>
          <cell r="G663">
            <v>19645.55</v>
          </cell>
          <cell r="H663">
            <v>11001.508</v>
          </cell>
        </row>
        <row r="664">
          <cell r="A664" t="str">
            <v>EVL410</v>
          </cell>
          <cell r="B664" t="str">
            <v>EVL410/ANT/ANT.SLT</v>
          </cell>
          <cell r="C664" t="str">
            <v>Шкаф для одежды с замком глубокий 800х2050, корпус Антрацит , ручки ANT, фасад Салтилло</v>
          </cell>
          <cell r="D664" t="str">
            <v xml:space="preserve">Нет </v>
          </cell>
          <cell r="E664" t="str">
            <v xml:space="preserve">Нет </v>
          </cell>
          <cell r="F664" t="str">
            <v>Салтилло</v>
          </cell>
          <cell r="G664">
            <v>19645.55</v>
          </cell>
          <cell r="H664">
            <v>11001.508</v>
          </cell>
        </row>
        <row r="665">
          <cell r="A665" t="str">
            <v>EVL410</v>
          </cell>
          <cell r="B665" t="str">
            <v>EVL410/ANT/ANT.U003</v>
          </cell>
          <cell r="C665" t="str">
            <v>Шкаф для одежды с замком глубокий 800х2050, корпус Антрацит , ручки ANT, фасад Дуб Честерфилд</v>
          </cell>
          <cell r="D665" t="str">
            <v xml:space="preserve">Нет </v>
          </cell>
          <cell r="E665" t="str">
            <v xml:space="preserve">Нет </v>
          </cell>
          <cell r="F665" t="str">
            <v xml:space="preserve">Дуб Честерфилд </v>
          </cell>
          <cell r="G665">
            <v>19645.55</v>
          </cell>
          <cell r="H665">
            <v>11001.508</v>
          </cell>
        </row>
        <row r="666">
          <cell r="A666" t="str">
            <v>EVL410</v>
          </cell>
          <cell r="B666" t="str">
            <v>EVL410/D/H.D</v>
          </cell>
          <cell r="C666" t="str">
            <v>Шкафы для одежды с замком глубокий 800х2050, корпус ROVERE, ручки H        , фасад ROVERE, глубиной 600 мм</v>
          </cell>
          <cell r="D666" t="str">
            <v xml:space="preserve">Нет </v>
          </cell>
          <cell r="E666" t="str">
            <v xml:space="preserve">Нет </v>
          </cell>
          <cell r="F666" t="str">
            <v>ROVERE</v>
          </cell>
          <cell r="G666">
            <v>19645.55</v>
          </cell>
          <cell r="H666">
            <v>11001.508</v>
          </cell>
        </row>
        <row r="667">
          <cell r="A667" t="str">
            <v>EVL410</v>
          </cell>
          <cell r="B667" t="str">
            <v>EVL410/H/ANT.H</v>
          </cell>
          <cell r="C667" t="str">
            <v>Шкафы для одежды с замком глубокий 800х2050, корпус БЕЛЫЙ, ручки ANT, фасад БЕЛЫЙ, глубиной 600 мм</v>
          </cell>
          <cell r="D667" t="str">
            <v xml:space="preserve">Нет </v>
          </cell>
          <cell r="E667" t="str">
            <v xml:space="preserve">Нет </v>
          </cell>
          <cell r="F667" t="str">
            <v>БЕЛЫЙ</v>
          </cell>
          <cell r="G667">
            <v>19645.55</v>
          </cell>
          <cell r="H667">
            <v>11001.508</v>
          </cell>
        </row>
        <row r="668">
          <cell r="A668" t="str">
            <v>EVL410</v>
          </cell>
          <cell r="B668" t="str">
            <v>EVL410/H/H.D</v>
          </cell>
          <cell r="C668" t="str">
            <v>Шкаф для одежды с замком глубокий 800х2050, корпус Белый, ручки H, фасад ROVERE</v>
          </cell>
          <cell r="D668" t="str">
            <v xml:space="preserve">Нет </v>
          </cell>
          <cell r="E668" t="str">
            <v xml:space="preserve">Нет </v>
          </cell>
          <cell r="F668" t="str">
            <v>ROVERE</v>
          </cell>
          <cell r="G668">
            <v>19645.55</v>
          </cell>
          <cell r="H668">
            <v>11001.508</v>
          </cell>
        </row>
        <row r="669">
          <cell r="A669" t="str">
            <v>EVL410</v>
          </cell>
          <cell r="B669" t="str">
            <v>EVL410/H/H.H</v>
          </cell>
          <cell r="C669" t="str">
            <v>Шкафы для одежды с замком глубокий 800х2050, корпус БЕЛЫЙ, ручки H        , фасад БЕЛЫЙ, глубиной 600 мм</v>
          </cell>
          <cell r="D669" t="str">
            <v xml:space="preserve">Нет </v>
          </cell>
          <cell r="E669" t="str">
            <v xml:space="preserve">Нет </v>
          </cell>
          <cell r="F669" t="str">
            <v>БЕЛЫЙ</v>
          </cell>
          <cell r="G669">
            <v>19645.55</v>
          </cell>
          <cell r="H669">
            <v>11001.508</v>
          </cell>
        </row>
        <row r="670">
          <cell r="A670" t="str">
            <v>EVL410</v>
          </cell>
          <cell r="B670" t="str">
            <v>EVL410/H/H.L</v>
          </cell>
          <cell r="C670" t="str">
            <v>Шкафы для одежды с замком глубокий 800х2050, корпус БЕЛЫЙ, ручки H        , фасад ДУБ 131, глубиной 600 мм</v>
          </cell>
          <cell r="D670" t="str">
            <v xml:space="preserve">Нет </v>
          </cell>
          <cell r="E670" t="str">
            <v xml:space="preserve">Нет </v>
          </cell>
          <cell r="F670" t="str">
            <v>ДУБ 131</v>
          </cell>
          <cell r="G670">
            <v>19645.55</v>
          </cell>
          <cell r="H670">
            <v>11001.508</v>
          </cell>
        </row>
        <row r="671">
          <cell r="A671" t="str">
            <v>EVL410</v>
          </cell>
          <cell r="B671" t="str">
            <v>EVL410/H/H.U003</v>
          </cell>
          <cell r="C671" t="str">
            <v>Шкаф для одежды с замком глубокий 800х2050, корпус Белый, ручки H, фасад Дуб Честерфилд</v>
          </cell>
          <cell r="D671" t="str">
            <v xml:space="preserve">Нет </v>
          </cell>
          <cell r="E671" t="str">
            <v xml:space="preserve">Нет </v>
          </cell>
          <cell r="F671" t="str">
            <v xml:space="preserve">Дуб Честерфилд </v>
          </cell>
          <cell r="G671">
            <v>19645.55</v>
          </cell>
          <cell r="H671">
            <v>11001.508</v>
          </cell>
        </row>
        <row r="672">
          <cell r="A672" t="str">
            <v>EVL410</v>
          </cell>
          <cell r="B672" t="str">
            <v>EVL410/L/H.L</v>
          </cell>
          <cell r="C672" t="str">
            <v>Шкафы для одежды с замком глубокий 800х2050, корпус ДУБ 131, ручки H        , фасад ДУБ 131, глубиной 600 мм</v>
          </cell>
          <cell r="D672" t="str">
            <v xml:space="preserve">Нет </v>
          </cell>
          <cell r="E672" t="str">
            <v xml:space="preserve">Нет </v>
          </cell>
          <cell r="F672" t="str">
            <v>ДУБ 131</v>
          </cell>
          <cell r="G672">
            <v>19645.55</v>
          </cell>
          <cell r="H672">
            <v>11001.508</v>
          </cell>
        </row>
        <row r="673">
          <cell r="A673" t="str">
            <v>EVL410</v>
          </cell>
          <cell r="B673" t="str">
            <v>EVL410/SLT/ANT.ANT</v>
          </cell>
          <cell r="C673" t="str">
            <v>Шкафы для одежды с замком глубокий 800х2050, корпус Салтилло, ручки ANT, фасад АНТРАЦИТ, глубиной 600 мм</v>
          </cell>
          <cell r="D673" t="str">
            <v xml:space="preserve">Нет </v>
          </cell>
          <cell r="E673" t="str">
            <v xml:space="preserve">Нет </v>
          </cell>
          <cell r="F673" t="str">
            <v>АНТРАЦИТ</v>
          </cell>
          <cell r="G673">
            <v>19645.55</v>
          </cell>
          <cell r="H673">
            <v>11001.508</v>
          </cell>
        </row>
        <row r="674">
          <cell r="A674" t="str">
            <v>EVL410</v>
          </cell>
          <cell r="B674" t="str">
            <v>EVL410/SLT/ANT.SLT</v>
          </cell>
          <cell r="C674" t="str">
            <v>Шкаф для одежды с замком глубокий 800х2050, корпус Салтилло, ручки ANT, фасад Салтилло</v>
          </cell>
          <cell r="D674" t="str">
            <v xml:space="preserve">Нет </v>
          </cell>
          <cell r="E674" t="str">
            <v xml:space="preserve">Нет </v>
          </cell>
          <cell r="F674" t="str">
            <v>Салтилло</v>
          </cell>
          <cell r="G674">
            <v>19645.55</v>
          </cell>
          <cell r="H674">
            <v>11001.508</v>
          </cell>
        </row>
        <row r="675">
          <cell r="A675" t="str">
            <v>EVL410</v>
          </cell>
          <cell r="B675" t="str">
            <v>EVL410/U003/ANT.ANT</v>
          </cell>
          <cell r="C675" t="str">
            <v>Шкаф для одежды с замком глубокий 800х2050, корпус Дуб Честерфилд, ручки ANT, фасад Антрацит</v>
          </cell>
          <cell r="D675" t="str">
            <v xml:space="preserve">Нет </v>
          </cell>
          <cell r="E675" t="str">
            <v xml:space="preserve">Нет </v>
          </cell>
          <cell r="F675" t="str">
            <v>АНТРАЦИТ</v>
          </cell>
          <cell r="G675">
            <v>19645.55</v>
          </cell>
          <cell r="H675">
            <v>11001.508</v>
          </cell>
        </row>
        <row r="676">
          <cell r="A676" t="str">
            <v>EVL410</v>
          </cell>
          <cell r="B676" t="str">
            <v>EVL410/U003/ANT.U003</v>
          </cell>
          <cell r="C676" t="str">
            <v>Шкаф для одежды с замком глубокий 800х2050, корпус Дуб Честерфилд , ручки ANT, фасад Дуб Честерфилд</v>
          </cell>
          <cell r="D676" t="str">
            <v xml:space="preserve">Нет </v>
          </cell>
          <cell r="E676" t="str">
            <v xml:space="preserve">Нет </v>
          </cell>
          <cell r="F676" t="str">
            <v xml:space="preserve">Дуб Честерфилд </v>
          </cell>
          <cell r="G676">
            <v>19645.55</v>
          </cell>
          <cell r="H676">
            <v>11001.508</v>
          </cell>
        </row>
        <row r="677">
          <cell r="A677" t="str">
            <v>EVL410</v>
          </cell>
          <cell r="B677" t="str">
            <v>EVL410/U003/H.U003</v>
          </cell>
          <cell r="C677" t="str">
            <v>Шкаф для одежды с замком глубокий 800х2050, корпус Дуб Честерфилд, ручки H, фасад Дуб Честерфилд</v>
          </cell>
          <cell r="D677" t="str">
            <v xml:space="preserve">Нет </v>
          </cell>
          <cell r="E677" t="str">
            <v xml:space="preserve">Нет </v>
          </cell>
          <cell r="F677" t="str">
            <v xml:space="preserve">Дуб Честерфилд </v>
          </cell>
          <cell r="G677">
            <v>19645.55</v>
          </cell>
          <cell r="H677">
            <v>11001.508</v>
          </cell>
        </row>
        <row r="678">
          <cell r="A678" t="str">
            <v>EVL411</v>
          </cell>
          <cell r="B678" t="str">
            <v>EVL411/ANT/ANT.ANT</v>
          </cell>
          <cell r="C678" t="str">
            <v>Шкаф для одежды с замком глубокий узкий 600х2050, корпус АНТРАЦИТ, ручки ANT, фасад АНТРАЦИТ, глубиной 600 мм</v>
          </cell>
          <cell r="D678" t="str">
            <v xml:space="preserve">Нет </v>
          </cell>
          <cell r="E678" t="str">
            <v xml:space="preserve">Нет </v>
          </cell>
          <cell r="F678" t="str">
            <v>АНТРАЦИТ</v>
          </cell>
          <cell r="G678">
            <v>18543.371428571427</v>
          </cell>
          <cell r="H678">
            <v>10384.288</v>
          </cell>
        </row>
        <row r="679">
          <cell r="A679" t="str">
            <v>EVL411</v>
          </cell>
          <cell r="B679" t="str">
            <v>EVL411/ANT/ANT.SLT</v>
          </cell>
          <cell r="C679" t="str">
            <v>Шкаф для одежды с замком глубокий узкий 600х2050, корпус АНТРАЦИТ, ручки ANT, фасад Салтилло, глубиной 600 мм</v>
          </cell>
          <cell r="D679" t="str">
            <v xml:space="preserve">Нет </v>
          </cell>
          <cell r="E679" t="str">
            <v xml:space="preserve">Нет </v>
          </cell>
          <cell r="F679" t="str">
            <v>Салтилло</v>
          </cell>
          <cell r="G679">
            <v>18543.371428571427</v>
          </cell>
          <cell r="H679">
            <v>10384.288</v>
          </cell>
        </row>
        <row r="680">
          <cell r="A680" t="str">
            <v>EVL411</v>
          </cell>
          <cell r="B680" t="str">
            <v>EVL411/H/H.D</v>
          </cell>
          <cell r="C680" t="str">
            <v>Шкаф для одежды с замком глубокий узкий 600х2050, корпус БЕЛЫЙ, ручки H, фасад ROVERE, глубиной 600 мм</v>
          </cell>
          <cell r="D680" t="str">
            <v xml:space="preserve">Нет </v>
          </cell>
          <cell r="E680" t="str">
            <v xml:space="preserve">Нет </v>
          </cell>
          <cell r="F680" t="str">
            <v>ROVERE</v>
          </cell>
          <cell r="G680">
            <v>18543.371428571427</v>
          </cell>
          <cell r="H680">
            <v>10384.288</v>
          </cell>
        </row>
        <row r="681">
          <cell r="A681" t="str">
            <v>EVL411</v>
          </cell>
          <cell r="B681" t="str">
            <v>EVL411/SLT/ANT.SLT</v>
          </cell>
          <cell r="C681" t="str">
            <v>Шкаф для одежды с замком глубокий узкий 600х2050, корпус Салтилло, ручки ANT, фасад Салтилло</v>
          </cell>
          <cell r="D681" t="str">
            <v xml:space="preserve">Нет </v>
          </cell>
          <cell r="E681" t="str">
            <v xml:space="preserve">Нет </v>
          </cell>
          <cell r="F681" t="str">
            <v>Салтилло</v>
          </cell>
          <cell r="G681">
            <v>18543.371428571427</v>
          </cell>
          <cell r="H681">
            <v>10384.288</v>
          </cell>
        </row>
        <row r="682">
          <cell r="A682" t="str">
            <v>EVL411</v>
          </cell>
          <cell r="B682" t="str">
            <v>EVL411/U003/ANT.U003</v>
          </cell>
          <cell r="C682" t="str">
            <v>Шкаф для одежды с замком глубокий узкий 600х2050, корпус Дуб Честерфилд , ручки ANT      , фасад Дуб Честерфилд , глубиной 600 мм</v>
          </cell>
          <cell r="D682" t="str">
            <v xml:space="preserve">Нет </v>
          </cell>
          <cell r="E682" t="str">
            <v xml:space="preserve">Нет </v>
          </cell>
          <cell r="F682" t="str">
            <v xml:space="preserve">Дуб Честерфилд </v>
          </cell>
          <cell r="G682">
            <v>18543.371428571427</v>
          </cell>
          <cell r="H682">
            <v>10384.288</v>
          </cell>
        </row>
        <row r="683">
          <cell r="A683" t="str">
            <v>EVL412</v>
          </cell>
          <cell r="B683" t="str">
            <v>EVL412/ANT.SLT</v>
          </cell>
          <cell r="C683" t="str">
            <v>Стеллаж высокий узкий 600х2050 глубиной 344, задняя стенка ANT, корпус Салтилло</v>
          </cell>
          <cell r="D683" t="str">
            <v xml:space="preserve">Нет </v>
          </cell>
          <cell r="E683" t="str">
            <v xml:space="preserve">Нет </v>
          </cell>
          <cell r="F683" t="str">
            <v>Салтилло</v>
          </cell>
          <cell r="G683">
            <v>10645.457142857142</v>
          </cell>
          <cell r="H683">
            <v>5961.4560000000001</v>
          </cell>
        </row>
        <row r="684">
          <cell r="A684" t="str">
            <v>EVL412</v>
          </cell>
          <cell r="B684" t="str">
            <v>EVL412/ANT.U003</v>
          </cell>
          <cell r="C684" t="str">
            <v>Стеллаж высокий узкий 600х2050, глубиной 344 мм, задняя стенка ANT, корпус Дуб Честерфилд</v>
          </cell>
          <cell r="D684" t="str">
            <v xml:space="preserve">Нет </v>
          </cell>
          <cell r="E684" t="str">
            <v xml:space="preserve">Нет </v>
          </cell>
          <cell r="F684" t="str">
            <v xml:space="preserve">Дуб Честерфилд </v>
          </cell>
          <cell r="G684">
            <v>10645.457142857142</v>
          </cell>
          <cell r="H684">
            <v>5961.4560000000001</v>
          </cell>
        </row>
        <row r="685">
          <cell r="A685" t="str">
            <v>EVL412</v>
          </cell>
          <cell r="B685" t="str">
            <v>EVL412/H.H</v>
          </cell>
          <cell r="C685" t="str">
            <v>Стеллаж высокий узкий 600х2050, задняя стенка БЕЛЫЙ, корпус БЕЛЫЙ, глубиной 344 мм</v>
          </cell>
          <cell r="D685" t="str">
            <v xml:space="preserve">Нет </v>
          </cell>
          <cell r="E685" t="str">
            <v xml:space="preserve">Нет </v>
          </cell>
          <cell r="F685" t="str">
            <v>БЕЛЫЙ</v>
          </cell>
          <cell r="G685">
            <v>10645.457142857142</v>
          </cell>
          <cell r="H685">
            <v>5961.4560000000001</v>
          </cell>
        </row>
        <row r="686">
          <cell r="A686" t="str">
            <v>EVL413</v>
          </cell>
          <cell r="B686" t="str">
            <v>EVL413/ANT/ANT.U003</v>
          </cell>
          <cell r="C686" t="str">
            <v>Шкаф для документов узкий (низ средний фасад, верх открытый) 600х2050, корпус АНТРАЦИТ, ручки ANT      , фасад Дуб Честерфилд , глубиной 364 мм</v>
          </cell>
          <cell r="D686" t="str">
            <v xml:space="preserve">Нет </v>
          </cell>
          <cell r="E686" t="str">
            <v xml:space="preserve">Нет </v>
          </cell>
          <cell r="F686" t="str">
            <v xml:space="preserve">Дуб Честерфилд </v>
          </cell>
          <cell r="G686">
            <v>13308.028571428573</v>
          </cell>
          <cell r="H686">
            <v>7452.496000000001</v>
          </cell>
        </row>
        <row r="687">
          <cell r="A687" t="str">
            <v>EVL413</v>
          </cell>
          <cell r="B687" t="str">
            <v>EVL413/D/H.D</v>
          </cell>
          <cell r="C687" t="str">
            <v>Шкаф для документов узкий (низ средний фасад, верх открытый) 600х2050, корпус ROVERE, ручки H, фасад ROVERE, глубиной 364 мм</v>
          </cell>
          <cell r="D687" t="str">
            <v xml:space="preserve">Нет </v>
          </cell>
          <cell r="E687" t="str">
            <v xml:space="preserve">Нет </v>
          </cell>
          <cell r="F687" t="str">
            <v>ROVERE</v>
          </cell>
          <cell r="G687">
            <v>13308.028571428573</v>
          </cell>
          <cell r="H687">
            <v>7452.496000000001</v>
          </cell>
        </row>
        <row r="688">
          <cell r="A688" t="str">
            <v>EVL413</v>
          </cell>
          <cell r="B688" t="str">
            <v>EVL413/SLT/ANT.SLT</v>
          </cell>
          <cell r="C688" t="str">
            <v>Шкаф для документов узкий ( низ малые фасады, верх открытый) 600х2050, корпус Салт, ручки ANT, фасад Салт</v>
          </cell>
          <cell r="D688" t="str">
            <v xml:space="preserve">Нет </v>
          </cell>
          <cell r="E688" t="str">
            <v xml:space="preserve">Нет </v>
          </cell>
          <cell r="F688" t="str">
            <v>Салтилло</v>
          </cell>
          <cell r="G688">
            <v>13308.028571428573</v>
          </cell>
          <cell r="H688">
            <v>7452.496000000001</v>
          </cell>
        </row>
        <row r="689">
          <cell r="A689" t="str">
            <v>EVL413</v>
          </cell>
          <cell r="B689" t="str">
            <v>EVL413/U003/ANT.U003</v>
          </cell>
          <cell r="C689" t="str">
            <v>Шкаф для документов узкий (низ средний фасад, верх открытый) 600х2050, корпус Дуб Честерфилд , ручки ANT, фасад Дуб Честерфилд , глубиной 364 мм</v>
          </cell>
          <cell r="D689" t="str">
            <v xml:space="preserve">Нет </v>
          </cell>
          <cell r="E689" t="str">
            <v xml:space="preserve">Нет </v>
          </cell>
          <cell r="F689" t="str">
            <v xml:space="preserve">Дуб Честерфилд </v>
          </cell>
          <cell r="G689">
            <v>13308.028571428573</v>
          </cell>
          <cell r="H689">
            <v>7452.496000000001</v>
          </cell>
        </row>
        <row r="690">
          <cell r="A690" t="str">
            <v>EVL413</v>
          </cell>
          <cell r="B690" t="str">
            <v>EVL413/U003/H.U003</v>
          </cell>
          <cell r="C690" t="str">
            <v>Шкаф для документов узкий (низ средний фасад, верх открытый) 600х2050, корпус Дуб Честерфилд , ручки H, фасад Дуб Честерфилд , глубиной 364 мм</v>
          </cell>
          <cell r="D690" t="str">
            <v xml:space="preserve">Нет </v>
          </cell>
          <cell r="E690" t="str">
            <v xml:space="preserve">Нет </v>
          </cell>
          <cell r="F690" t="str">
            <v xml:space="preserve">Дуб Честерфилд </v>
          </cell>
          <cell r="G690">
            <v>13308.028571428573</v>
          </cell>
          <cell r="H690">
            <v>7452.496000000001</v>
          </cell>
        </row>
        <row r="691">
          <cell r="A691" t="str">
            <v>EVL414</v>
          </cell>
          <cell r="B691" t="str">
            <v>EVL414/ANT/ANT.SLT</v>
          </cell>
          <cell r="C691" t="str">
            <v>Шкаф для документов узкий 2 двери с нишей 600х2050, корпус АНТРАЦИТ, ручки ANT, фасад Салтилло, глубиной 364 мм</v>
          </cell>
          <cell r="D691" t="str">
            <v xml:space="preserve">Нет </v>
          </cell>
          <cell r="E691" t="str">
            <v xml:space="preserve">Нет </v>
          </cell>
          <cell r="F691" t="str">
            <v>Салтилло</v>
          </cell>
          <cell r="G691">
            <v>14424.4</v>
          </cell>
          <cell r="H691">
            <v>8077.6640000000007</v>
          </cell>
        </row>
        <row r="692">
          <cell r="A692" t="str">
            <v>EVL414</v>
          </cell>
          <cell r="B692" t="str">
            <v>EVL414/ANT/ANT.U003</v>
          </cell>
          <cell r="C692" t="str">
            <v>Шкаф для документов узкий 2 двери с нишей 600х2050, корпус АНТРАЦИТ, ручки ANT, фасад Дуб Честерфилд , глубиной 364 мм</v>
          </cell>
          <cell r="D692" t="str">
            <v xml:space="preserve">Нет </v>
          </cell>
          <cell r="E692" t="str">
            <v xml:space="preserve">Нет </v>
          </cell>
          <cell r="F692" t="str">
            <v xml:space="preserve">Дуб Честерфилд </v>
          </cell>
          <cell r="G692">
            <v>14424.4</v>
          </cell>
          <cell r="H692">
            <v>8077.6640000000007</v>
          </cell>
        </row>
        <row r="693">
          <cell r="A693" t="str">
            <v>EVL414</v>
          </cell>
          <cell r="B693" t="str">
            <v>EVL414/H/H.H</v>
          </cell>
          <cell r="C693" t="str">
            <v>Шкаф для документов узкий 2 двери с нишей 600х2050, корпус БЕЛЫЙ, ручки H, фасад БЕЛЫЙ, глубиной 364 мм</v>
          </cell>
          <cell r="D693" t="str">
            <v xml:space="preserve">Нет </v>
          </cell>
          <cell r="E693" t="str">
            <v xml:space="preserve">Нет </v>
          </cell>
          <cell r="F693" t="str">
            <v>БЕЛЫЙ</v>
          </cell>
          <cell r="G693">
            <v>14424.4</v>
          </cell>
          <cell r="H693">
            <v>8077.6640000000007</v>
          </cell>
        </row>
        <row r="694">
          <cell r="A694" t="str">
            <v>EVL414</v>
          </cell>
          <cell r="B694" t="str">
            <v>EVL414/H/H.R2</v>
          </cell>
          <cell r="C694" t="str">
            <v>Шкаф для документов узкий 2 двери с нишей 600х2050, корпус БЕЛЫЙ, ручки H, фасад Светло-серый , глубиной 364 мм</v>
          </cell>
          <cell r="D694" t="str">
            <v xml:space="preserve">Нет </v>
          </cell>
          <cell r="E694" t="str">
            <v xml:space="preserve">Нет </v>
          </cell>
          <cell r="F694" t="str">
            <v xml:space="preserve">Светло-серый </v>
          </cell>
          <cell r="G694">
            <v>14424.4</v>
          </cell>
          <cell r="H694">
            <v>8077.6640000000007</v>
          </cell>
        </row>
        <row r="695">
          <cell r="A695" t="str">
            <v>EVL414</v>
          </cell>
          <cell r="B695" t="str">
            <v>EVL414/SLT/ANT.SLT</v>
          </cell>
          <cell r="C695" t="str">
            <v>Шкаф для документов узкий 2 двери с нишей 600х2050, корпус Салтилло, ручки ANT, фасад Салтилло, глубиной 364 мм</v>
          </cell>
          <cell r="D695" t="str">
            <v xml:space="preserve">Нет </v>
          </cell>
          <cell r="E695" t="str">
            <v xml:space="preserve">Нет </v>
          </cell>
          <cell r="F695" t="str">
            <v>Салтилло</v>
          </cell>
          <cell r="G695">
            <v>14424.4</v>
          </cell>
          <cell r="H695">
            <v>8077.6640000000007</v>
          </cell>
        </row>
        <row r="696">
          <cell r="A696" t="str">
            <v>EVL414</v>
          </cell>
          <cell r="B696" t="str">
            <v>EVL414/U003/ANT.U003</v>
          </cell>
          <cell r="C696" t="str">
            <v>Шкаф для документов узкий 2 двери с нишей 600х2050, корпус Дуб Честерфилд , ручки ANT, фасад Дуб Честерфилд , глубиной 364 мм</v>
          </cell>
          <cell r="D696" t="str">
            <v xml:space="preserve">Нет </v>
          </cell>
          <cell r="E696" t="str">
            <v xml:space="preserve">Нет </v>
          </cell>
          <cell r="F696" t="str">
            <v xml:space="preserve">Дуб Честерфилд </v>
          </cell>
          <cell r="G696">
            <v>14424.4</v>
          </cell>
          <cell r="H696">
            <v>8077.6640000000007</v>
          </cell>
        </row>
        <row r="697">
          <cell r="A697" t="str">
            <v>EVL414</v>
          </cell>
          <cell r="B697" t="str">
            <v>EVL414/U003/H.U003</v>
          </cell>
          <cell r="C697" t="str">
            <v>Шкаф для документов узкий 2 двери с нишей 600х2050, корпус Дуб Честерфилд , ручки H, фасад Дуб Честерфилд , глубиной 364 мм</v>
          </cell>
          <cell r="D697" t="str">
            <v xml:space="preserve">Нет </v>
          </cell>
          <cell r="E697" t="str">
            <v xml:space="preserve">Нет </v>
          </cell>
          <cell r="F697" t="str">
            <v xml:space="preserve">Дуб Честерфилд </v>
          </cell>
          <cell r="G697">
            <v>14424.4</v>
          </cell>
          <cell r="H697">
            <v>8077.6640000000007</v>
          </cell>
        </row>
        <row r="698">
          <cell r="A698" t="str">
            <v>EVL415</v>
          </cell>
          <cell r="B698" t="str">
            <v>EVL415/ANT.SLT</v>
          </cell>
          <cell r="C698" t="str">
            <v>Стеллаж средний 800х1250, глубиной  364 мм, задняя стенка ANT, корпус Салтилло</v>
          </cell>
          <cell r="D698" t="str">
            <v xml:space="preserve">Нет </v>
          </cell>
          <cell r="E698" t="str">
            <v xml:space="preserve">Нет </v>
          </cell>
          <cell r="F698" t="str">
            <v>Салтилло</v>
          </cell>
          <cell r="G698">
            <v>7964.4</v>
          </cell>
          <cell r="H698">
            <v>4460.0640000000003</v>
          </cell>
        </row>
        <row r="699">
          <cell r="A699" t="str">
            <v>EVL415</v>
          </cell>
          <cell r="B699" t="str">
            <v>EVL415/ANT.U003</v>
          </cell>
          <cell r="C699" t="str">
            <v>Стеллаж средний 800х1250, задняя стенка АНТРАЦИТ, корпус Дуб Честерфилд , глубиной 364 мм</v>
          </cell>
          <cell r="D699" t="str">
            <v xml:space="preserve">Нет </v>
          </cell>
          <cell r="E699" t="str">
            <v xml:space="preserve">Нет </v>
          </cell>
          <cell r="F699" t="str">
            <v xml:space="preserve">Дуб Честерфилд </v>
          </cell>
          <cell r="G699">
            <v>7964.4</v>
          </cell>
          <cell r="H699">
            <v>4460.0640000000003</v>
          </cell>
        </row>
        <row r="700">
          <cell r="A700" t="str">
            <v>EVL415</v>
          </cell>
          <cell r="B700" t="str">
            <v>EVL415/H.D</v>
          </cell>
          <cell r="C700" t="str">
            <v>Стеллаж средний 800х1250, задняя стенка БЕЛЫЙ, корпус ROVERE, глубиной 364 мм</v>
          </cell>
          <cell r="D700" t="str">
            <v xml:space="preserve">Нет </v>
          </cell>
          <cell r="E700" t="str">
            <v xml:space="preserve">Нет </v>
          </cell>
          <cell r="F700" t="str">
            <v>ROVERE</v>
          </cell>
          <cell r="G700">
            <v>7964.4</v>
          </cell>
          <cell r="H700">
            <v>4460.0640000000003</v>
          </cell>
        </row>
        <row r="701">
          <cell r="A701" t="str">
            <v>EVL415</v>
          </cell>
          <cell r="B701" t="str">
            <v>EVL415/H.H</v>
          </cell>
          <cell r="C701" t="str">
            <v>Стеллаж средний 800х1250, задняя стенка БЕЛЫЙ, корпус БЕЛЫЙ, глубиной 364 мм</v>
          </cell>
          <cell r="D701" t="str">
            <v xml:space="preserve">Нет </v>
          </cell>
          <cell r="E701" t="str">
            <v xml:space="preserve">Нет </v>
          </cell>
          <cell r="F701" t="str">
            <v>БЕЛЫЙ</v>
          </cell>
          <cell r="G701">
            <v>7964.4</v>
          </cell>
          <cell r="H701">
            <v>4460.0640000000003</v>
          </cell>
        </row>
        <row r="702">
          <cell r="A702" t="str">
            <v>EVL416</v>
          </cell>
          <cell r="B702" t="str">
            <v>EVL416/ANT/ANT.ANT</v>
          </cell>
          <cell r="C702" t="str">
            <v>Шкаф для документов средний с глухими фасадами 800х1250, корпус АНТРАЦИТ, ручки ANT, фасад АНТРАЦИТ, глубиной 364 мм</v>
          </cell>
          <cell r="D702" t="str">
            <v xml:space="preserve">Нет </v>
          </cell>
          <cell r="E702" t="str">
            <v xml:space="preserve">Нет </v>
          </cell>
          <cell r="F702" t="str">
            <v>АНТРАЦИТ</v>
          </cell>
          <cell r="G702">
            <v>11681.971428571429</v>
          </cell>
          <cell r="H702">
            <v>6541.9040000000005</v>
          </cell>
        </row>
        <row r="703">
          <cell r="A703" t="str">
            <v>EVL416</v>
          </cell>
          <cell r="B703" t="str">
            <v>EVL416/ANT/ANT.U003</v>
          </cell>
          <cell r="C703" t="str">
            <v>Шкаф для документов средний с глухими фасадами 800х1250, корпус АНТРАЦИТ, ручки ANT      , фасад Дуб Честерфилд , глубиной 364 мм</v>
          </cell>
          <cell r="D703" t="str">
            <v xml:space="preserve">Нет </v>
          </cell>
          <cell r="E703" t="str">
            <v xml:space="preserve">Нет </v>
          </cell>
          <cell r="F703" t="str">
            <v xml:space="preserve">Дуб Честерфилд </v>
          </cell>
          <cell r="G703">
            <v>11681.971428571429</v>
          </cell>
          <cell r="H703">
            <v>6541.9040000000005</v>
          </cell>
        </row>
        <row r="704">
          <cell r="A704" t="str">
            <v>EVL416</v>
          </cell>
          <cell r="B704" t="str">
            <v>EVL416/ANT/ANT.U727</v>
          </cell>
          <cell r="C704" t="str">
            <v>Шкаф для документов средний с глухими фасадами 800х1250, корпус АНТРАЦИТ, ручки ANT, фасад СЕРЫЙ КАМЕНЬ, глубиной 364 мм</v>
          </cell>
          <cell r="D704" t="str">
            <v xml:space="preserve">Нет </v>
          </cell>
          <cell r="E704" t="str">
            <v xml:space="preserve">Нет </v>
          </cell>
          <cell r="F704" t="str">
            <v xml:space="preserve">СЕРЫЙ КАМЕНЬ </v>
          </cell>
          <cell r="G704">
            <v>11681.971428571429</v>
          </cell>
          <cell r="H704">
            <v>6541.9040000000005</v>
          </cell>
        </row>
        <row r="705">
          <cell r="A705" t="str">
            <v>EVL416</v>
          </cell>
          <cell r="B705" t="str">
            <v>EVL416/H/ANT.H</v>
          </cell>
          <cell r="C705" t="str">
            <v>Шкаф для документов средний с глухими фасадами 800х1250, корпус БЕЛЫЙ, ручки ANT, фасад БЕЛЫЙ, глубиной 364 мм</v>
          </cell>
          <cell r="D705" t="str">
            <v xml:space="preserve">Нет </v>
          </cell>
          <cell r="E705" t="str">
            <v xml:space="preserve">Нет </v>
          </cell>
          <cell r="F705" t="str">
            <v>БЕЛЫЙ</v>
          </cell>
          <cell r="G705">
            <v>11681.971428571429</v>
          </cell>
          <cell r="H705">
            <v>6541.9040000000005</v>
          </cell>
        </row>
        <row r="706">
          <cell r="A706" t="str">
            <v>EVL416</v>
          </cell>
          <cell r="B706" t="str">
            <v>EVL416/L/ANT.L</v>
          </cell>
          <cell r="C706" t="str">
            <v>Шкаф для документов средний с глухими фасадами 800х1250, корпус ДУБ 131, ручки ANT      , фасад ДУБ 131, глубиной 364 мм</v>
          </cell>
          <cell r="D706" t="str">
            <v xml:space="preserve">Нет </v>
          </cell>
          <cell r="E706" t="str">
            <v xml:space="preserve">Нет </v>
          </cell>
          <cell r="F706" t="str">
            <v>ДУБ 131</v>
          </cell>
          <cell r="G706">
            <v>11681.971428571429</v>
          </cell>
          <cell r="H706">
            <v>6541.9040000000005</v>
          </cell>
        </row>
        <row r="707">
          <cell r="A707" t="str">
            <v>EVL416</v>
          </cell>
          <cell r="B707" t="str">
            <v>EVL416/L/H.L</v>
          </cell>
          <cell r="C707" t="str">
            <v>Шкаф для документов средний с глухими фасадами 800х1250, корпус ДУБ 131, ручки H        , фасад ДУБ 131, глубиной 364 мм</v>
          </cell>
          <cell r="D707" t="str">
            <v xml:space="preserve">Нет </v>
          </cell>
          <cell r="E707" t="str">
            <v xml:space="preserve">Нет </v>
          </cell>
          <cell r="F707" t="str">
            <v>ДУБ 131</v>
          </cell>
          <cell r="G707">
            <v>11681.971428571429</v>
          </cell>
          <cell r="H707">
            <v>6541.9040000000005</v>
          </cell>
        </row>
        <row r="708">
          <cell r="A708" t="str">
            <v>EVL416</v>
          </cell>
          <cell r="B708" t="str">
            <v>EVL416/SLT/ANT.SLT</v>
          </cell>
          <cell r="C708" t="str">
            <v>Шкаф для документов средний с глухими фасадами 800х1250, корпус Салтилло, ручки ANT, фасад Салтилло, глубиной 364 мм</v>
          </cell>
          <cell r="D708" t="str">
            <v xml:space="preserve">Нет </v>
          </cell>
          <cell r="E708" t="str">
            <v xml:space="preserve">Нет </v>
          </cell>
          <cell r="F708" t="str">
            <v>Салтилло</v>
          </cell>
          <cell r="G708">
            <v>11681.971428571429</v>
          </cell>
          <cell r="H708">
            <v>6541.9040000000005</v>
          </cell>
        </row>
        <row r="709">
          <cell r="A709" t="str">
            <v>EVL416</v>
          </cell>
          <cell r="B709" t="str">
            <v>EVL416/U003/ANT.U003</v>
          </cell>
          <cell r="C709" t="str">
            <v>Шкаф для документов средний с глухими фасадами 800х1250, корпус Дуб Честерфилд , ручки ANT, фасад Дуб Честерфилд , глубиной 364 мм</v>
          </cell>
          <cell r="D709" t="str">
            <v xml:space="preserve">Нет </v>
          </cell>
          <cell r="E709" t="str">
            <v xml:space="preserve">Нет </v>
          </cell>
          <cell r="F709" t="str">
            <v xml:space="preserve">Дуб Честерфилд </v>
          </cell>
          <cell r="G709">
            <v>11681.971428571429</v>
          </cell>
          <cell r="H709">
            <v>6541.9040000000005</v>
          </cell>
        </row>
        <row r="710">
          <cell r="A710" t="str">
            <v>EVL417</v>
          </cell>
          <cell r="B710" t="str">
            <v>EVL417/H/ANT.H</v>
          </cell>
          <cell r="C710" t="str">
            <v>Шкаф для документов средний с глухими фасадами и открытой нишей, корпус БЕЛЫЙ, ручки ANT      , фасад БЕЛЫЙ, глубиной 364 мм</v>
          </cell>
          <cell r="D710" t="str">
            <v xml:space="preserve">Нет </v>
          </cell>
          <cell r="E710" t="str">
            <v xml:space="preserve">Нет </v>
          </cell>
          <cell r="F710" t="str">
            <v>БЕЛЫЙ</v>
          </cell>
          <cell r="G710">
            <v>10815.085714285713</v>
          </cell>
          <cell r="H710">
            <v>6056.4480000000003</v>
          </cell>
        </row>
        <row r="711">
          <cell r="A711" t="str">
            <v>EVL417</v>
          </cell>
          <cell r="B711" t="str">
            <v>EVL417/H/H.D</v>
          </cell>
          <cell r="C711" t="str">
            <v>Шкаф для документов средний с глухими фасадами и открытой нишей, корпус БЕЛЫЙ, ручки H        , фасад ROVERE, глубиной 364 мм</v>
          </cell>
          <cell r="D711" t="str">
            <v xml:space="preserve">Нет </v>
          </cell>
          <cell r="E711" t="str">
            <v xml:space="preserve">Нет </v>
          </cell>
          <cell r="F711" t="str">
            <v>ROVERE</v>
          </cell>
          <cell r="G711">
            <v>10815.085714285713</v>
          </cell>
          <cell r="H711">
            <v>6056.4480000000003</v>
          </cell>
        </row>
        <row r="712">
          <cell r="A712" t="str">
            <v>EVL417</v>
          </cell>
          <cell r="B712" t="str">
            <v>EVL417/H/H.H</v>
          </cell>
          <cell r="C712" t="str">
            <v>Шкаф для документов средний с глухими фасадами и открытой нишей, корпус БЕЛЫЙ, ручки H, фасад БЕЛЫЙ, глубиной 364 мм</v>
          </cell>
          <cell r="D712" t="str">
            <v xml:space="preserve">Нет </v>
          </cell>
          <cell r="E712" t="str">
            <v xml:space="preserve">Нет </v>
          </cell>
          <cell r="F712" t="str">
            <v>БЕЛЫЙ</v>
          </cell>
          <cell r="G712">
            <v>10815.085714285713</v>
          </cell>
          <cell r="H712">
            <v>6056.4480000000003</v>
          </cell>
        </row>
        <row r="713">
          <cell r="A713" t="str">
            <v>EVL417</v>
          </cell>
          <cell r="B713" t="str">
            <v>EVL417/H/H.U003</v>
          </cell>
          <cell r="C713" t="str">
            <v xml:space="preserve">Шкаф для документов средний с глухими фасадами и открытой нишей, копус Белый, ручки H, фасад Дуб Честерфилд </v>
          </cell>
          <cell r="D713" t="str">
            <v xml:space="preserve">Нет </v>
          </cell>
          <cell r="E713" t="str">
            <v xml:space="preserve">Нет </v>
          </cell>
          <cell r="F713" t="str">
            <v xml:space="preserve">Дуб Честерфилд </v>
          </cell>
          <cell r="G713">
            <v>10815.085714285713</v>
          </cell>
          <cell r="H713">
            <v>6056.4480000000003</v>
          </cell>
        </row>
        <row r="714">
          <cell r="A714" t="str">
            <v>EVL417</v>
          </cell>
          <cell r="B714" t="str">
            <v>EVL417/L/ANT.L</v>
          </cell>
          <cell r="C714" t="str">
            <v>Шкаф для документов средний с глухими фасадами и открытой нишей, корпус ДУБ 131, ручки ANT, фасад ДУБ 131, глубиной 364 мм</v>
          </cell>
          <cell r="D714" t="str">
            <v xml:space="preserve">Нет </v>
          </cell>
          <cell r="E714" t="str">
            <v xml:space="preserve">Нет </v>
          </cell>
          <cell r="F714" t="str">
            <v>ДУБ 131</v>
          </cell>
          <cell r="G714">
            <v>10815.085714285713</v>
          </cell>
          <cell r="H714">
            <v>6056.4480000000003</v>
          </cell>
        </row>
        <row r="715">
          <cell r="A715" t="str">
            <v>EVL417</v>
          </cell>
          <cell r="B715" t="str">
            <v>EVL417/SLT/ANT.SLT</v>
          </cell>
          <cell r="C715" t="str">
            <v xml:space="preserve">Шкаф для документов средний с глухими фасадами и открытой нишей, копус Салтилло, ручки ANT, фасад Салтилло </v>
          </cell>
          <cell r="D715" t="str">
            <v xml:space="preserve">Нет </v>
          </cell>
          <cell r="E715" t="str">
            <v xml:space="preserve">Нет </v>
          </cell>
          <cell r="F715" t="str">
            <v>Салтилло</v>
          </cell>
          <cell r="G715">
            <v>10815.085714285713</v>
          </cell>
          <cell r="H715">
            <v>6056.4480000000003</v>
          </cell>
        </row>
        <row r="716">
          <cell r="A716" t="str">
            <v>EVL417</v>
          </cell>
          <cell r="B716" t="str">
            <v>EVL417/U003/ANT.ANT</v>
          </cell>
          <cell r="C716" t="str">
            <v>Шкаф для документов средний с глухими фасадами и открытой нишей, корпус Дуб Честерфилд , ручки ANT, фасад АНТРАЦИТ, глубиной 364 мм</v>
          </cell>
          <cell r="D716" t="str">
            <v xml:space="preserve">Нет </v>
          </cell>
          <cell r="E716" t="str">
            <v xml:space="preserve">Нет </v>
          </cell>
          <cell r="F716" t="str">
            <v>АНТРАЦИТ</v>
          </cell>
          <cell r="G716">
            <v>10815.085714285713</v>
          </cell>
          <cell r="H716">
            <v>6056.4480000000003</v>
          </cell>
        </row>
        <row r="717">
          <cell r="A717" t="str">
            <v>EVL417</v>
          </cell>
          <cell r="B717" t="str">
            <v>EVL417/U003/ANT.U003</v>
          </cell>
          <cell r="C717" t="str">
            <v>Шкаф для документов средний с глухими фасадами и открытой нишей, корпус Дуб Честерфилд , ручки ANT, фасад Дуб Честерфилд , глубиной 364 мм</v>
          </cell>
          <cell r="D717" t="str">
            <v xml:space="preserve">Нет </v>
          </cell>
          <cell r="E717" t="str">
            <v xml:space="preserve">Нет </v>
          </cell>
          <cell r="F717" t="str">
            <v xml:space="preserve">Дуб Честерфилд </v>
          </cell>
          <cell r="G717">
            <v>10815.085714285713</v>
          </cell>
          <cell r="H717">
            <v>6056.4480000000003</v>
          </cell>
        </row>
        <row r="718">
          <cell r="A718" t="str">
            <v>EVL418</v>
          </cell>
          <cell r="B718" t="str">
            <v>EVL418/ANT/ANT.G</v>
          </cell>
          <cell r="C718" t="str">
            <v>Шкаф средний со стеклянными фасадами 800х1250, корпус АНТРАЦИТ, ручки ANT, стекло GLASS, глубиной 364 мм</v>
          </cell>
          <cell r="D718" t="str">
            <v xml:space="preserve">Нет </v>
          </cell>
          <cell r="E718" t="str">
            <v xml:space="preserve">Нет </v>
          </cell>
          <cell r="F718" t="str">
            <v>GLASS</v>
          </cell>
          <cell r="G718">
            <v>13500.314285714283</v>
          </cell>
          <cell r="H718">
            <v>7560.1759999999995</v>
          </cell>
        </row>
        <row r="719">
          <cell r="A719" t="str">
            <v>EVL418</v>
          </cell>
          <cell r="B719" t="str">
            <v>EVL418/SLT/ANT.GRAFIT</v>
          </cell>
          <cell r="C719" t="str">
            <v>Шкаф средний со стеклянными фасадами 800х1250, корпус Салтилло, ручки ANT, фасад Графит</v>
          </cell>
          <cell r="D719" t="str">
            <v xml:space="preserve">Нет </v>
          </cell>
          <cell r="E719" t="str">
            <v xml:space="preserve">Нет </v>
          </cell>
          <cell r="F719" t="str">
            <v>ГРАФИТ</v>
          </cell>
          <cell r="G719">
            <v>13181.999999999998</v>
          </cell>
          <cell r="H719">
            <v>7381.92</v>
          </cell>
        </row>
        <row r="720">
          <cell r="A720" t="str">
            <v>EVL418</v>
          </cell>
          <cell r="B720" t="str">
            <v>EVL418/U003/ANT.GRAFIT</v>
          </cell>
          <cell r="C720" t="str">
            <v>Шкаф средний со стеклянными фасадами 800х1250, корпус Дуб Честерфилд , ручки ANT, стекло ГРАФИТ, глубиной 364 мм</v>
          </cell>
          <cell r="D720" t="str">
            <v xml:space="preserve">Нет </v>
          </cell>
          <cell r="E720" t="str">
            <v xml:space="preserve">Нет </v>
          </cell>
          <cell r="F720" t="str">
            <v>ГРАФИТ</v>
          </cell>
          <cell r="G720">
            <v>13181.999999999998</v>
          </cell>
          <cell r="H720">
            <v>7381.92</v>
          </cell>
        </row>
        <row r="721">
          <cell r="A721" t="str">
            <v>EVL419</v>
          </cell>
          <cell r="B721" t="str">
            <v>EVL419/H/H.WHT</v>
          </cell>
          <cell r="C721" t="str">
            <v>Шкаф средний со стеклянными фасадами в алюминевой раме 800х1250, корпус БЕЛЫЙ, ручки H        , стекло WHITE, глубиной 364 мм</v>
          </cell>
          <cell r="D721" t="str">
            <v xml:space="preserve">Нет </v>
          </cell>
          <cell r="E721" t="str">
            <v xml:space="preserve">Нет </v>
          </cell>
          <cell r="F721" t="str">
            <v>WHITE</v>
          </cell>
          <cell r="G721">
            <v>29614.28571428571</v>
          </cell>
          <cell r="H721">
            <v>16584</v>
          </cell>
        </row>
        <row r="722">
          <cell r="A722" t="str">
            <v>EVL420</v>
          </cell>
          <cell r="B722" t="str">
            <v>EVL420/ANT.SLT</v>
          </cell>
          <cell r="C722" t="str">
            <v>Стеллаж средний узкий 600х1250, глубиной  364 мм, задняя стненка ANT, корпус Салтилло</v>
          </cell>
          <cell r="D722" t="str">
            <v xml:space="preserve">Нет </v>
          </cell>
          <cell r="E722" t="str">
            <v xml:space="preserve">Нет </v>
          </cell>
          <cell r="F722" t="str">
            <v>Салтилло</v>
          </cell>
          <cell r="G722">
            <v>6979.8285714285712</v>
          </cell>
          <cell r="H722">
            <v>3908.7040000000002</v>
          </cell>
        </row>
        <row r="723">
          <cell r="A723" t="str">
            <v>EVL421</v>
          </cell>
          <cell r="B723" t="str">
            <v>EVL421/SLT/ANT.SLT</v>
          </cell>
          <cell r="C723" t="str">
            <v>Шкаф для документов средний узкий ( низ малый фасад, верх открытый) 600х1250, корпус Дуб Салтилло , ручки ANT, фасад Салтилло</v>
          </cell>
          <cell r="D723" t="str">
            <v xml:space="preserve">Нет </v>
          </cell>
          <cell r="E723" t="str">
            <v xml:space="preserve">Нет </v>
          </cell>
          <cell r="F723" t="str">
            <v>Салтилло</v>
          </cell>
          <cell r="G723">
            <v>8963.971428571429</v>
          </cell>
          <cell r="H723">
            <v>5019.8240000000005</v>
          </cell>
        </row>
        <row r="724">
          <cell r="A724" t="str">
            <v>EVL421</v>
          </cell>
          <cell r="B724" t="str">
            <v>EVL421/U003/ANT.U003</v>
          </cell>
          <cell r="C724" t="str">
            <v>Шкаф для документов средний узкий ( низ малый фасад, верх открытый) 600х1250, корпус Дуб Честерфилд , ручки ANT, фасад Дуб Честерфилд , глубиной</v>
          </cell>
          <cell r="D724" t="str">
            <v xml:space="preserve">Нет </v>
          </cell>
          <cell r="E724" t="str">
            <v xml:space="preserve">Нет </v>
          </cell>
          <cell r="F724" t="str">
            <v xml:space="preserve">Дуб Честерфилд </v>
          </cell>
          <cell r="G724">
            <v>8963.971428571429</v>
          </cell>
          <cell r="H724">
            <v>5019.8240000000005</v>
          </cell>
        </row>
        <row r="725">
          <cell r="A725" t="str">
            <v>EVL422</v>
          </cell>
          <cell r="B725" t="str">
            <v>EVL422/ANT/ANT.U003</v>
          </cell>
          <cell r="C725" t="str">
            <v>Шкаф для документов средний узкий с глухим фасадом 600х1250, корпус АНТРАЦИТ, ручки ANT, фасад Дуб Честерфилд , глубиной 364 мм</v>
          </cell>
          <cell r="D725" t="str">
            <v xml:space="preserve">Нет </v>
          </cell>
          <cell r="E725" t="str">
            <v xml:space="preserve">Нет </v>
          </cell>
          <cell r="F725" t="str">
            <v xml:space="preserve">Дуб Честерфилд </v>
          </cell>
          <cell r="G725">
            <v>9642.4</v>
          </cell>
          <cell r="H725">
            <v>5399.7440000000006</v>
          </cell>
        </row>
        <row r="726">
          <cell r="A726" t="str">
            <v>EVL422</v>
          </cell>
          <cell r="B726" t="str">
            <v>EVL422/SLT/ANT.SLT</v>
          </cell>
          <cell r="C726" t="str">
            <v>Шкаф для документов средний узкий с глухим фасадом 600х1250, корпус Салтилло, ручки ANT, фасад Салтилло, глубиной 364 мм</v>
          </cell>
          <cell r="D726" t="str">
            <v xml:space="preserve">Нет </v>
          </cell>
          <cell r="E726" t="str">
            <v xml:space="preserve">Нет </v>
          </cell>
          <cell r="F726" t="str">
            <v>Салтилло</v>
          </cell>
          <cell r="G726">
            <v>9642.4</v>
          </cell>
          <cell r="H726">
            <v>5399.7440000000006</v>
          </cell>
        </row>
        <row r="727">
          <cell r="A727" t="str">
            <v>EVL423</v>
          </cell>
          <cell r="B727" t="str">
            <v>EVL423/ANT/ANT.ANT</v>
          </cell>
          <cell r="C727" t="str">
            <v>Шкаф низкий 800х870, корпус АНТРАЦИТ, ручки ANT, фасад АНТРАЦИТ, глубиной 364 мм</v>
          </cell>
          <cell r="D727" t="str">
            <v xml:space="preserve">Нет </v>
          </cell>
          <cell r="E727" t="str">
            <v xml:space="preserve">Нет </v>
          </cell>
          <cell r="F727" t="str">
            <v>АНТРАЦИТ</v>
          </cell>
          <cell r="G727">
            <v>8942.2285714285717</v>
          </cell>
          <cell r="H727">
            <v>5007.648000000001</v>
          </cell>
        </row>
        <row r="728">
          <cell r="A728" t="str">
            <v>EVL423</v>
          </cell>
          <cell r="B728" t="str">
            <v>EVL423/ANT/ANT.SLT</v>
          </cell>
          <cell r="C728" t="str">
            <v>Шкаф низкий 800х870, корпус АНТРАЦИТ, ручки ANT, фасад Салтилло, глубиной 364 мм</v>
          </cell>
          <cell r="D728" t="str">
            <v xml:space="preserve">Нет </v>
          </cell>
          <cell r="E728" t="str">
            <v xml:space="preserve">Нет </v>
          </cell>
          <cell r="F728" t="str">
            <v>Салтилло</v>
          </cell>
          <cell r="G728">
            <v>8942.2285714285717</v>
          </cell>
          <cell r="H728">
            <v>5007.648000000001</v>
          </cell>
        </row>
        <row r="729">
          <cell r="A729" t="str">
            <v>EVL423</v>
          </cell>
          <cell r="B729" t="str">
            <v>EVL423/ANT/ANT.U003</v>
          </cell>
          <cell r="C729" t="str">
            <v xml:space="preserve">Шкаф низкий 800х364х870 ,глубиной  364 мм, корпус Антрацит, ручки ANT, фасад Дуб Честерфилд </v>
          </cell>
          <cell r="D729" t="str">
            <v xml:space="preserve">Нет </v>
          </cell>
          <cell r="E729" t="str">
            <v xml:space="preserve">Нет </v>
          </cell>
          <cell r="F729" t="str">
            <v xml:space="preserve">Дуб Честерфилд </v>
          </cell>
          <cell r="G729">
            <v>8942.2285714285717</v>
          </cell>
          <cell r="H729">
            <v>5007.648000000001</v>
          </cell>
        </row>
        <row r="730">
          <cell r="A730" t="str">
            <v>EVL423</v>
          </cell>
          <cell r="B730" t="str">
            <v>EVL423/H/ANT.H</v>
          </cell>
          <cell r="C730" t="str">
            <v>Шкаф низкий 800х870, корпус БЕЛЫЙ, ручки ANT, фасад БЕЛЫЙ, глубиной 364 мм</v>
          </cell>
          <cell r="D730" t="str">
            <v xml:space="preserve">Нет </v>
          </cell>
          <cell r="E730" t="str">
            <v xml:space="preserve">Нет </v>
          </cell>
          <cell r="F730" t="str">
            <v>БЕЛЫЙ</v>
          </cell>
          <cell r="G730">
            <v>8942.2285714285717</v>
          </cell>
          <cell r="H730">
            <v>5007.648000000001</v>
          </cell>
        </row>
        <row r="731">
          <cell r="A731" t="str">
            <v>EVL423</v>
          </cell>
          <cell r="B731" t="str">
            <v>EVL423/H/H.H</v>
          </cell>
          <cell r="C731" t="str">
            <v>Шкаф низкий 800х364х870 ,глубиной  364 мм, корпус Белый, ручки H, фасад Белый</v>
          </cell>
          <cell r="D731" t="str">
            <v xml:space="preserve">Нет </v>
          </cell>
          <cell r="E731" t="str">
            <v xml:space="preserve">Нет </v>
          </cell>
          <cell r="F731" t="str">
            <v>БЕЛЫЙ</v>
          </cell>
          <cell r="G731">
            <v>8942.2285714285717</v>
          </cell>
          <cell r="H731">
            <v>5007.648000000001</v>
          </cell>
        </row>
        <row r="732">
          <cell r="A732" t="str">
            <v>EVL423</v>
          </cell>
          <cell r="B732" t="str">
            <v>EVL423/H/H.L</v>
          </cell>
          <cell r="C732" t="str">
            <v>Шкаф низкий 800х870, корпус БЕЛЫЙ, ручки H, фасад ДУБ 131, глубиной 364 мм</v>
          </cell>
          <cell r="D732" t="str">
            <v xml:space="preserve">Нет </v>
          </cell>
          <cell r="E732" t="str">
            <v xml:space="preserve">Нет </v>
          </cell>
          <cell r="F732" t="str">
            <v>ДУБ 131</v>
          </cell>
          <cell r="G732">
            <v>8942.2285714285717</v>
          </cell>
          <cell r="H732">
            <v>5007.648000000001</v>
          </cell>
        </row>
        <row r="733">
          <cell r="A733" t="str">
            <v>EVL423</v>
          </cell>
          <cell r="B733" t="str">
            <v>EVL423/H/H.R2</v>
          </cell>
          <cell r="C733" t="str">
            <v>Шкаф низкий 800х870, корпус БЕЛЫЙ, ручки H        , фасад Светло-серый , глубиной 364 мм</v>
          </cell>
          <cell r="D733" t="str">
            <v xml:space="preserve">Нет </v>
          </cell>
          <cell r="E733" t="str">
            <v xml:space="preserve">Нет </v>
          </cell>
          <cell r="F733" t="str">
            <v xml:space="preserve">Светло-серый </v>
          </cell>
          <cell r="G733">
            <v>8942.2285714285717</v>
          </cell>
          <cell r="H733">
            <v>5007.648000000001</v>
          </cell>
        </row>
        <row r="734">
          <cell r="A734" t="str">
            <v>EVL423</v>
          </cell>
          <cell r="B734" t="str">
            <v>EVL423/H/H.U003</v>
          </cell>
          <cell r="C734" t="str">
            <v>Шкаф низкий 800х870, корпус БЕЛЫЙ, ручки H        , фасад Дуб Честерфилд , глубиной 364 мм</v>
          </cell>
          <cell r="D734" t="str">
            <v xml:space="preserve">Нет </v>
          </cell>
          <cell r="E734" t="str">
            <v xml:space="preserve">Нет </v>
          </cell>
          <cell r="F734" t="str">
            <v xml:space="preserve">Дуб Честерфилд </v>
          </cell>
          <cell r="G734">
            <v>8942.2285714285717</v>
          </cell>
          <cell r="H734">
            <v>5007.648000000001</v>
          </cell>
        </row>
        <row r="735">
          <cell r="A735" t="str">
            <v>EVL423</v>
          </cell>
          <cell r="B735" t="str">
            <v>EVL423/L/ANT.L</v>
          </cell>
          <cell r="C735" t="str">
            <v>Шкаф низкий 800х870, корпус ДУБ 131, ручки ANT, фасад ДУБ 131, глубиной 364 мм</v>
          </cell>
          <cell r="D735" t="str">
            <v xml:space="preserve">Нет </v>
          </cell>
          <cell r="E735" t="str">
            <v xml:space="preserve">Нет </v>
          </cell>
          <cell r="F735" t="str">
            <v>ДУБ 131</v>
          </cell>
          <cell r="G735">
            <v>8942.2285714285717</v>
          </cell>
          <cell r="H735">
            <v>5007.648000000001</v>
          </cell>
        </row>
        <row r="736">
          <cell r="A736" t="str">
            <v>EVL423</v>
          </cell>
          <cell r="B736" t="str">
            <v>EVL423/R2/ANT.ANT</v>
          </cell>
          <cell r="C736" t="str">
            <v>Шкаф низкий 800х870, корпус Светло-серый , ручки ANT      , фасад АНТРАЦИТ, глубиной 364 мм</v>
          </cell>
          <cell r="D736" t="str">
            <v xml:space="preserve">Нет </v>
          </cell>
          <cell r="E736" t="str">
            <v xml:space="preserve">Нет </v>
          </cell>
          <cell r="F736" t="str">
            <v>АНТРАЦИТ</v>
          </cell>
          <cell r="G736">
            <v>8942.2285714285717</v>
          </cell>
          <cell r="H736">
            <v>5007.648000000001</v>
          </cell>
        </row>
        <row r="737">
          <cell r="A737" t="str">
            <v>EVL423</v>
          </cell>
          <cell r="B737" t="str">
            <v>EVL423/SLT/ANT.ANT</v>
          </cell>
          <cell r="C737" t="str">
            <v>Шкаф низкий 800х870, корпус Салтилло, ручки ANT, фасад АНТРАЦИТ, глубиной 364 мм</v>
          </cell>
          <cell r="D737" t="str">
            <v xml:space="preserve">Нет </v>
          </cell>
          <cell r="E737" t="str">
            <v xml:space="preserve">Нет </v>
          </cell>
          <cell r="F737" t="str">
            <v>АНТРАЦИТ</v>
          </cell>
          <cell r="G737">
            <v>8942.2285714285717</v>
          </cell>
          <cell r="H737">
            <v>5007.648000000001</v>
          </cell>
        </row>
        <row r="738">
          <cell r="A738" t="str">
            <v>EVL423</v>
          </cell>
          <cell r="B738" t="str">
            <v>EVL423/SLT/ANT.SLT</v>
          </cell>
          <cell r="C738" t="str">
            <v>Шкаф низкий 800х364х870 ,глубиной  364 мм, корпус Салтилло, ручки ANT, фасад Салтилло</v>
          </cell>
          <cell r="D738" t="str">
            <v xml:space="preserve">Нет </v>
          </cell>
          <cell r="E738" t="str">
            <v xml:space="preserve">Нет </v>
          </cell>
          <cell r="F738" t="str">
            <v>Салтилло</v>
          </cell>
          <cell r="G738">
            <v>8942.2285714285717</v>
          </cell>
          <cell r="H738">
            <v>5007.648000000001</v>
          </cell>
        </row>
        <row r="739">
          <cell r="A739" t="str">
            <v>EVL423</v>
          </cell>
          <cell r="B739" t="str">
            <v>EVL423/U003/ANT.ANT</v>
          </cell>
          <cell r="C739" t="str">
            <v>Шкаф низкий 800х870, корпус Дуб Честерфилд , ручки ANT, фасад АНТРАЦИТ, глубиной 364 мм</v>
          </cell>
          <cell r="D739" t="str">
            <v xml:space="preserve">Нет </v>
          </cell>
          <cell r="E739" t="str">
            <v xml:space="preserve">Нет </v>
          </cell>
          <cell r="F739" t="str">
            <v>АНТРАЦИТ</v>
          </cell>
          <cell r="G739">
            <v>8942.2285714285717</v>
          </cell>
          <cell r="H739">
            <v>5007.648000000001</v>
          </cell>
        </row>
        <row r="740">
          <cell r="A740" t="str">
            <v>EVL423</v>
          </cell>
          <cell r="B740" t="str">
            <v>EVL423/U003/ANT.U003</v>
          </cell>
          <cell r="C740" t="str">
            <v xml:space="preserve">Шкаф низкий 800х364х870 ,глубиной  364 мм, корпус Дуб Честерфилд , ручки ANT, фасад Дуб Честерфилд </v>
          </cell>
          <cell r="D740" t="str">
            <v xml:space="preserve">Нет </v>
          </cell>
          <cell r="E740" t="str">
            <v xml:space="preserve">Нет </v>
          </cell>
          <cell r="F740" t="str">
            <v xml:space="preserve">Дуб Честерфилд </v>
          </cell>
          <cell r="G740">
            <v>8942.2285714285717</v>
          </cell>
          <cell r="H740">
            <v>5007.648000000001</v>
          </cell>
        </row>
        <row r="741">
          <cell r="A741" t="str">
            <v>EVL423</v>
          </cell>
          <cell r="B741" t="str">
            <v>EVL423/U003/H.U003</v>
          </cell>
          <cell r="C741" t="str">
            <v>Шкаф низкий 800х870, корпус Дуб Честерфилд , ручки H, фасад Дуб Честерфилд , глубиной 364 мм</v>
          </cell>
          <cell r="D741" t="str">
            <v xml:space="preserve">Нет </v>
          </cell>
          <cell r="E741" t="str">
            <v xml:space="preserve">Нет </v>
          </cell>
          <cell r="F741" t="str">
            <v xml:space="preserve">Дуб Честерфилд </v>
          </cell>
          <cell r="G741">
            <v>8942.2285714285717</v>
          </cell>
          <cell r="H741">
            <v>5007.648000000001</v>
          </cell>
        </row>
        <row r="742">
          <cell r="A742" t="str">
            <v>EVL424</v>
          </cell>
          <cell r="B742" t="str">
            <v>EVL424/ANT.SLT</v>
          </cell>
          <cell r="C742" t="str">
            <v>Стеллаж низкий 800х870, глубиной  364 мм, задняя стенка ANT, корпус Салтилло</v>
          </cell>
          <cell r="D742" t="str">
            <v xml:space="preserve">Нет </v>
          </cell>
          <cell r="E742" t="str">
            <v xml:space="preserve">Нет </v>
          </cell>
          <cell r="F742" t="str">
            <v>Салтилло</v>
          </cell>
          <cell r="G742">
            <v>6091.5428571428565</v>
          </cell>
          <cell r="H742">
            <v>3411.2640000000001</v>
          </cell>
        </row>
        <row r="743">
          <cell r="A743" t="str">
            <v>EVL424</v>
          </cell>
          <cell r="B743" t="str">
            <v>EVL424/ANT.U003</v>
          </cell>
          <cell r="C743" t="str">
            <v>Стеллаж низкий 800х870, задняя стенка АНТРАЦИТ, корпус Дуб Честерфилд , глубиной 364 мм</v>
          </cell>
          <cell r="D743" t="str">
            <v xml:space="preserve">Нет </v>
          </cell>
          <cell r="E743" t="str">
            <v xml:space="preserve">Нет </v>
          </cell>
          <cell r="F743" t="str">
            <v xml:space="preserve">Дуб Честерфилд </v>
          </cell>
          <cell r="G743">
            <v>6091.5428571428565</v>
          </cell>
          <cell r="H743">
            <v>3411.2640000000001</v>
          </cell>
        </row>
        <row r="744">
          <cell r="A744" t="str">
            <v>EVL424</v>
          </cell>
          <cell r="B744" t="str">
            <v>EVL424/H.H</v>
          </cell>
          <cell r="C744" t="str">
            <v>Стеллаж низкий 800х870, задняя стенка БЕЛЫЙ, корпус БЕЛЫЙ, глубиной 364 мм</v>
          </cell>
          <cell r="D744" t="str">
            <v xml:space="preserve">Нет </v>
          </cell>
          <cell r="E744" t="str">
            <v xml:space="preserve">Нет </v>
          </cell>
          <cell r="F744" t="str">
            <v>БЕЛЫЙ</v>
          </cell>
          <cell r="G744">
            <v>6091.5428571428565</v>
          </cell>
          <cell r="H744">
            <v>3411.2640000000001</v>
          </cell>
        </row>
        <row r="745">
          <cell r="A745" t="str">
            <v>EVL425</v>
          </cell>
          <cell r="B745" t="str">
            <v>EVL425/ANT.SLT</v>
          </cell>
          <cell r="C745" t="str">
            <v>Стеллаж низкий узкий 600х870, глубиной  364 мм, задняя стенка ANT,  корпус Салтилло</v>
          </cell>
          <cell r="D745" t="str">
            <v xml:space="preserve">Нет </v>
          </cell>
          <cell r="E745" t="str">
            <v xml:space="preserve">Нет </v>
          </cell>
          <cell r="F745" t="str">
            <v>Салтилло</v>
          </cell>
          <cell r="G745">
            <v>5324</v>
          </cell>
          <cell r="H745">
            <v>2981.4400000000005</v>
          </cell>
        </row>
        <row r="746">
          <cell r="A746" t="str">
            <v>EVL425</v>
          </cell>
          <cell r="B746" t="str">
            <v>EVL425/ANT.U003</v>
          </cell>
          <cell r="C746" t="str">
            <v>Стеллаж низкий узкий 600х870, задняя стенка АНТРАЦИТ, корпус Дуб Честерфилд , глубиной 364 мм</v>
          </cell>
          <cell r="D746" t="str">
            <v xml:space="preserve">Нет </v>
          </cell>
          <cell r="E746" t="str">
            <v xml:space="preserve">Нет </v>
          </cell>
          <cell r="F746" t="str">
            <v xml:space="preserve">Дуб Честерфилд </v>
          </cell>
          <cell r="G746">
            <v>5324</v>
          </cell>
          <cell r="H746">
            <v>2981.4400000000005</v>
          </cell>
        </row>
        <row r="747">
          <cell r="A747" t="str">
            <v>EVL426</v>
          </cell>
          <cell r="B747" t="str">
            <v>EVL426/SLT.SLT</v>
          </cell>
          <cell r="C747" t="str">
            <v>Шкаф низкий узкий с глухой дверью</v>
          </cell>
          <cell r="D747" t="str">
            <v xml:space="preserve">Нет </v>
          </cell>
          <cell r="E747" t="str">
            <v xml:space="preserve">Нет </v>
          </cell>
          <cell r="F747" t="str">
            <v>Салтилло</v>
          </cell>
          <cell r="G747">
            <v>7308.142857142856</v>
          </cell>
          <cell r="H747">
            <v>4092.56</v>
          </cell>
        </row>
        <row r="748">
          <cell r="A748" t="str">
            <v>EVL427</v>
          </cell>
          <cell r="B748" t="str">
            <v>EVL427/ANT/ANT/H3398.ANT</v>
          </cell>
          <cell r="C748" t="str">
            <v>Шкаф купе приставной 1120х1098, корпус АНТРАЦИТ, ручки ANT, фасад Дуб Кендал, топ АНТРАЦИТ , глубиной 410 мм</v>
          </cell>
          <cell r="D748" t="str">
            <v xml:space="preserve">Нет </v>
          </cell>
          <cell r="E748" t="str">
            <v xml:space="preserve">Нет </v>
          </cell>
          <cell r="F748" t="str">
            <v>АНТРАЦИТ</v>
          </cell>
          <cell r="G748">
            <v>20341.400000000001</v>
          </cell>
          <cell r="H748">
            <v>11391.184000000001</v>
          </cell>
        </row>
        <row r="749">
          <cell r="A749" t="str">
            <v>EVL427</v>
          </cell>
          <cell r="B749" t="str">
            <v>EVL427/ANT/ANT/U003.ANT</v>
          </cell>
          <cell r="C749" t="str">
            <v>Шкаф купе приставной 1120х1098, корпус АНТРАЦИТ, ручки ANT, фасад Дуб Честерфилд , топ АНТРАЦИТ, глубиной 410 мм</v>
          </cell>
          <cell r="D749" t="str">
            <v xml:space="preserve">Нет </v>
          </cell>
          <cell r="E749" t="str">
            <v xml:space="preserve">Нет </v>
          </cell>
          <cell r="F749" t="str">
            <v>АНТРАЦИТ</v>
          </cell>
          <cell r="G749">
            <v>20341.400000000001</v>
          </cell>
          <cell r="H749">
            <v>11391.184000000001</v>
          </cell>
        </row>
        <row r="750">
          <cell r="A750" t="str">
            <v>EVL427</v>
          </cell>
          <cell r="B750" t="str">
            <v>EVL427/ANT/ANT/U003.U003</v>
          </cell>
          <cell r="C750" t="str">
            <v>Шкаф купе приставной 1120х1098, корпус АНТРАЦИТ, ручки ANT      , фасад Дуб Честерфилд , топ Дуб Честерфилд , глубиной 410 мм</v>
          </cell>
          <cell r="D750" t="str">
            <v xml:space="preserve">Нет </v>
          </cell>
          <cell r="E750" t="str">
            <v xml:space="preserve">Нет </v>
          </cell>
          <cell r="F750" t="str">
            <v xml:space="preserve">Дуб Честерфилд </v>
          </cell>
          <cell r="G750">
            <v>20341.400000000001</v>
          </cell>
          <cell r="H750">
            <v>11391.184000000001</v>
          </cell>
        </row>
        <row r="751">
          <cell r="A751" t="str">
            <v>EVL427</v>
          </cell>
          <cell r="B751" t="str">
            <v>EVL427/SLT/ANT/ANT.SLT</v>
          </cell>
          <cell r="C751" t="str">
            <v>Шкаф купе приставной 1120х1098, корпус Салтилло, ручки ANT, фасад АНТРАЦИТ, топ Салтилло, глубиной 410 мм</v>
          </cell>
          <cell r="D751" t="str">
            <v xml:space="preserve">Нет </v>
          </cell>
          <cell r="E751" t="str">
            <v xml:space="preserve">Нет </v>
          </cell>
          <cell r="F751" t="str">
            <v>Салтилло</v>
          </cell>
          <cell r="G751">
            <v>20341.400000000001</v>
          </cell>
          <cell r="H751">
            <v>11391.184000000001</v>
          </cell>
        </row>
        <row r="752">
          <cell r="A752" t="str">
            <v>EVL427</v>
          </cell>
          <cell r="B752" t="str">
            <v>EVL427/U003/ANT/ANT.U003</v>
          </cell>
          <cell r="C752" t="str">
            <v>Шкаф купе приставной 1120х1098, корпус Дуб Честерфилд , ручки ANT      , фасад АНТРАЦИТ, топ Дуб Честерфилд , глубиной 410 мм</v>
          </cell>
          <cell r="D752" t="str">
            <v xml:space="preserve">Нет </v>
          </cell>
          <cell r="E752" t="str">
            <v xml:space="preserve">Нет </v>
          </cell>
          <cell r="F752" t="str">
            <v xml:space="preserve">Дуб Честерфилд </v>
          </cell>
          <cell r="G752">
            <v>20341.400000000001</v>
          </cell>
          <cell r="H752">
            <v>11391.184000000001</v>
          </cell>
        </row>
        <row r="753">
          <cell r="A753" t="str">
            <v>EVL427</v>
          </cell>
          <cell r="B753" t="str">
            <v>EVL427/U003/ANT/U003.U003</v>
          </cell>
          <cell r="C753" t="str">
            <v>Шкаф купе приставной 1120х1098, корпус Дуб Честерфилд , ручки ANT, фасад Дуб Честерфилд , топ Дуб Честерфилд , глубиной 410 мм</v>
          </cell>
          <cell r="D753" t="str">
            <v xml:space="preserve">Нет </v>
          </cell>
          <cell r="E753" t="str">
            <v xml:space="preserve">Нет </v>
          </cell>
          <cell r="F753" t="str">
            <v xml:space="preserve">Дуб Честерфилд </v>
          </cell>
          <cell r="G753">
            <v>20341.400000000001</v>
          </cell>
          <cell r="H753">
            <v>11391.184000000001</v>
          </cell>
        </row>
        <row r="754">
          <cell r="A754" t="str">
            <v>EVL428</v>
          </cell>
          <cell r="B754" t="str">
            <v>EVL428/SLT/ANT/ANT.SLT</v>
          </cell>
          <cell r="C754" t="str">
            <v>Шкаф купе приставной 2332х1098, корпус Салтилло , ручки ANT, фасад АНТРАЦИТ, топ Салтилло, глубиной 410 мм</v>
          </cell>
          <cell r="D754" t="str">
            <v xml:space="preserve">Нет </v>
          </cell>
          <cell r="E754" t="str">
            <v xml:space="preserve">Нет </v>
          </cell>
          <cell r="F754" t="str">
            <v>Салтилло</v>
          </cell>
          <cell r="G754" t="str">
            <v>ждем исправлен спец от конструктора</v>
          </cell>
        </row>
        <row r="755">
          <cell r="A755" t="str">
            <v>EVL429</v>
          </cell>
          <cell r="B755" t="str">
            <v>EVL429/SLT/ANT/ANT.SLT</v>
          </cell>
          <cell r="C755" t="str">
            <v>Шкаф купе приставной 1240х1098 корпус Салтилло, ручки ANT, фасад АНТРАЦИТ, топ Салтилло, глубиной 410 мм</v>
          </cell>
          <cell r="D755" t="str">
            <v xml:space="preserve">Нет </v>
          </cell>
          <cell r="E755" t="str">
            <v xml:space="preserve">Нет </v>
          </cell>
          <cell r="F755" t="str">
            <v>Салтилло</v>
          </cell>
          <cell r="G755">
            <v>20863.37142857143</v>
          </cell>
          <cell r="H755">
            <v>11683.488000000001</v>
          </cell>
        </row>
        <row r="756">
          <cell r="A756" t="str">
            <v>EVL429</v>
          </cell>
          <cell r="B756" t="str">
            <v>EVL429/U003/ANT/ANT.U003</v>
          </cell>
          <cell r="C756" t="str">
            <v>Шкаф купе приставной 1240х1098, корпус Дуб Честерфилд , ручки ANT, фасад АНТРАЦИТ, топ Дуб Честерфилд , глубиной 410 мм</v>
          </cell>
          <cell r="D756" t="str">
            <v xml:space="preserve">Нет </v>
          </cell>
          <cell r="E756" t="str">
            <v xml:space="preserve">Нет </v>
          </cell>
          <cell r="F756" t="str">
            <v>АНТРАЦИТ</v>
          </cell>
          <cell r="G756">
            <v>20863.37142857143</v>
          </cell>
          <cell r="H756">
            <v>11683.488000000001</v>
          </cell>
        </row>
        <row r="757">
          <cell r="A757" t="str">
            <v>EVL429</v>
          </cell>
          <cell r="B757" t="str">
            <v>EVL429/U003/ANT/U003.U003</v>
          </cell>
          <cell r="C757" t="str">
            <v>Шкаф купе приставной 1240х1098, корпус Дуб Честерфилд , ручки ANT, фасад Дуб Честерфилд , топ Дуб Честерфилд , глубиной 410 мм</v>
          </cell>
          <cell r="D757" t="str">
            <v xml:space="preserve">Нет </v>
          </cell>
          <cell r="E757" t="str">
            <v xml:space="preserve">Нет </v>
          </cell>
          <cell r="F757" t="str">
            <v xml:space="preserve">Дуб Честерфилд </v>
          </cell>
          <cell r="G757">
            <v>20863.37142857143</v>
          </cell>
          <cell r="H757">
            <v>11683.488000000001</v>
          </cell>
        </row>
        <row r="758">
          <cell r="A758" t="str">
            <v>EVL430</v>
          </cell>
          <cell r="B758" t="str">
            <v>EVL430/ANT/ANT/ANT.ANT</v>
          </cell>
          <cell r="C758" t="str">
            <v>Шкаф купе приставной 1440х1098, корпус АНТРАЦИТ, ручки ANT, фасад АНТРАЦИТ, топ АНТРАЦИТ, глубиной 410 мм</v>
          </cell>
          <cell r="D758" t="str">
            <v xml:space="preserve">Нет </v>
          </cell>
          <cell r="E758" t="str">
            <v xml:space="preserve">Нет </v>
          </cell>
          <cell r="F758" t="str">
            <v>АНТРАЦИТ</v>
          </cell>
          <cell r="G758">
            <v>23023.714285714286</v>
          </cell>
          <cell r="H758">
            <v>12893.28</v>
          </cell>
        </row>
        <row r="759">
          <cell r="A759" t="str">
            <v>EVL430</v>
          </cell>
          <cell r="B759" t="str">
            <v>EVL430/ANT/ANT/ANT.SLT</v>
          </cell>
          <cell r="C759" t="str">
            <v>Шкаф купе приставной 1440х1098, корпус АНТРАЦИТ, ручки ANT      , фасад АНТРАЦИТ, топ Салтилло, глубиной 410 мм</v>
          </cell>
          <cell r="D759" t="str">
            <v xml:space="preserve">Нет </v>
          </cell>
          <cell r="E759" t="str">
            <v xml:space="preserve">Нет </v>
          </cell>
          <cell r="F759" t="str">
            <v>Салтилло</v>
          </cell>
          <cell r="G759">
            <v>23023.714285714286</v>
          </cell>
          <cell r="H759">
            <v>12893.28</v>
          </cell>
        </row>
        <row r="760">
          <cell r="A760" t="str">
            <v>EVL430</v>
          </cell>
          <cell r="B760" t="str">
            <v>EVL430/ANT/ANT/ANT.U003</v>
          </cell>
          <cell r="C760" t="str">
            <v>Шкаф купе приставной 1440х1098, корпус Антрацит, ручки ANT, фасад АНТРАЦИТ, топ Дуб Честерфилд, глубиной 410 мм</v>
          </cell>
          <cell r="D760" t="str">
            <v xml:space="preserve">Нет </v>
          </cell>
          <cell r="E760" t="str">
            <v xml:space="preserve">Нет </v>
          </cell>
          <cell r="F760" t="str">
            <v xml:space="preserve">Дуб Честерфилд </v>
          </cell>
          <cell r="G760">
            <v>23023.714285714286</v>
          </cell>
          <cell r="H760">
            <v>12893.28</v>
          </cell>
        </row>
        <row r="761">
          <cell r="A761" t="str">
            <v>EVL430</v>
          </cell>
          <cell r="B761" t="str">
            <v>EVL430/ANT/ANT/SLT.ANT</v>
          </cell>
          <cell r="C761" t="str">
            <v>Шкаф купе приставной 1440х1098, корпус АНТРАЦИТ, ручки ANT, фасад Салтилло, топ АНТРАЦИТ, глубиной 410 мм</v>
          </cell>
          <cell r="D761" t="str">
            <v xml:space="preserve">Нет </v>
          </cell>
          <cell r="E761" t="str">
            <v xml:space="preserve">Нет </v>
          </cell>
          <cell r="F761" t="str">
            <v>АНТРАЦИТ</v>
          </cell>
          <cell r="G761">
            <v>23023.714285714286</v>
          </cell>
          <cell r="H761">
            <v>12893.28</v>
          </cell>
        </row>
        <row r="762">
          <cell r="A762" t="str">
            <v>EVL430</v>
          </cell>
          <cell r="B762" t="str">
            <v>EVL430/ANT/ANT/U003.U003</v>
          </cell>
          <cell r="C762" t="str">
            <v>Шкаф купе приставной 1440х1098, корпус АНТРАЦИТ, ручки ANT      , фасад Дуб Честерфилд , топ Дуб Честерфилд , глубиной 410 мм</v>
          </cell>
          <cell r="D762" t="str">
            <v xml:space="preserve">Нет </v>
          </cell>
          <cell r="E762" t="str">
            <v xml:space="preserve">Нет </v>
          </cell>
          <cell r="F762" t="str">
            <v xml:space="preserve">Дуб Честерфилд </v>
          </cell>
          <cell r="G762">
            <v>23023.714285714286</v>
          </cell>
          <cell r="H762">
            <v>12893.28</v>
          </cell>
        </row>
        <row r="763">
          <cell r="A763" t="str">
            <v>EVL430</v>
          </cell>
          <cell r="B763" t="str">
            <v>EVL430/H/ANT/H.H</v>
          </cell>
          <cell r="C763" t="str">
            <v>Шкаф купе приставной 1440х1098, корпус БЕЛЫЙ, ручки ANT, фасад БЕЛЫЙ, топ БЕЛЫЙ, глубиной 410 мм</v>
          </cell>
          <cell r="D763" t="str">
            <v xml:space="preserve">Нет </v>
          </cell>
          <cell r="E763" t="str">
            <v xml:space="preserve">Нет </v>
          </cell>
          <cell r="F763" t="str">
            <v>БЕЛЫЙ</v>
          </cell>
          <cell r="G763">
            <v>23023.714285714286</v>
          </cell>
          <cell r="H763">
            <v>12893.28</v>
          </cell>
        </row>
        <row r="764">
          <cell r="A764" t="str">
            <v>EVL430</v>
          </cell>
          <cell r="B764" t="str">
            <v>EVL430/R2/ANT/ANT.R2</v>
          </cell>
          <cell r="C764" t="str">
            <v>Шкаф купе приставной 1440х1098, корпус Светло-серый , ручки ANT, фасад АНТРАЦИТ, топ Светло-серый , глубиной 410 мм</v>
          </cell>
          <cell r="D764" t="str">
            <v xml:space="preserve">Нет </v>
          </cell>
          <cell r="E764" t="str">
            <v xml:space="preserve">Нет </v>
          </cell>
          <cell r="F764" t="str">
            <v xml:space="preserve">Светло-серый </v>
          </cell>
          <cell r="G764">
            <v>23023.714285714286</v>
          </cell>
          <cell r="H764">
            <v>12893.28</v>
          </cell>
        </row>
        <row r="765">
          <cell r="A765" t="str">
            <v>EVL430</v>
          </cell>
          <cell r="B765" t="str">
            <v>EVL430/SLT/ANT/ANT.SLT</v>
          </cell>
          <cell r="C765" t="str">
            <v>Шкаф купе приставной 1440х1098, корпус Салтилло, ручки ANT, фасад АНТРАЦИТ, топ Салтилло, глубиной 410 мм</v>
          </cell>
          <cell r="D765" t="str">
            <v xml:space="preserve">Нет </v>
          </cell>
          <cell r="E765" t="str">
            <v xml:space="preserve">Нет </v>
          </cell>
          <cell r="F765" t="str">
            <v>Салтилло</v>
          </cell>
          <cell r="G765">
            <v>23023.714285714286</v>
          </cell>
          <cell r="H765">
            <v>12893.28</v>
          </cell>
        </row>
        <row r="766">
          <cell r="A766" t="str">
            <v>EVL430</v>
          </cell>
          <cell r="B766" t="str">
            <v>EVL430/U003/ANT/ANT.U003</v>
          </cell>
          <cell r="C766" t="str">
            <v>Шкаф купе приставной 1440х1098, корпус Дуб Честерфилд , ручки ANT, фасад АНТРАЦИТ, топ Дуб Честерфилд , глубиной 410 мм</v>
          </cell>
          <cell r="D766" t="str">
            <v xml:space="preserve">Нет </v>
          </cell>
          <cell r="E766" t="str">
            <v xml:space="preserve">Нет </v>
          </cell>
          <cell r="F766" t="str">
            <v xml:space="preserve">Дуб Честерфилд </v>
          </cell>
          <cell r="G766">
            <v>23023.714285714286</v>
          </cell>
          <cell r="H766">
            <v>12893.28</v>
          </cell>
        </row>
        <row r="767">
          <cell r="A767" t="str">
            <v>EVL430</v>
          </cell>
          <cell r="B767" t="str">
            <v>EVL430/U003/ANT/U003.U003</v>
          </cell>
          <cell r="C767" t="str">
            <v>Шкаф купе приставной 1440х1098, корпус Дуб Честерфилд , ручки ANT, фасад Дуб Честерфилд , топ Дуб Честерфилд , глубиной 410 мм</v>
          </cell>
          <cell r="D767" t="str">
            <v xml:space="preserve">Нет </v>
          </cell>
          <cell r="E767" t="str">
            <v xml:space="preserve">Нет </v>
          </cell>
          <cell r="F767" t="str">
            <v xml:space="preserve">Дуб Честерфилд </v>
          </cell>
          <cell r="G767">
            <v>23023.714285714286</v>
          </cell>
          <cell r="H767">
            <v>12893.28</v>
          </cell>
        </row>
        <row r="768">
          <cell r="A768" t="str">
            <v>EVL431</v>
          </cell>
          <cell r="B768" t="str">
            <v>EVL431/SLT/ANT/ANT.SLT</v>
          </cell>
          <cell r="C768" t="str">
            <v>Шкаф купе приставной 1640х1098, корпус Салтилло, ручки ANT  , фасад АНТРАЦИТ, топ Салтилло, глубиной 410 мм</v>
          </cell>
          <cell r="D768" t="str">
            <v xml:space="preserve">Нет </v>
          </cell>
          <cell r="E768" t="str">
            <v xml:space="preserve">Нет </v>
          </cell>
          <cell r="F768" t="str">
            <v>Салтилло</v>
          </cell>
          <cell r="G768">
            <v>25309.114285714284</v>
          </cell>
          <cell r="H768">
            <v>14173.104000000001</v>
          </cell>
        </row>
        <row r="769">
          <cell r="A769" t="str">
            <v>EVL431</v>
          </cell>
          <cell r="B769" t="str">
            <v>EVL431/U003/ANT/ANT.U003</v>
          </cell>
          <cell r="C769" t="str">
            <v>Шкаф купе приставной 1640х1098, корпус Дуб Честерфилд , ручки ANT, фасад АНТРАЦИТ, топ Дуб Честерфилд , глубиной 410 мм</v>
          </cell>
          <cell r="D769" t="str">
            <v xml:space="preserve">Нет </v>
          </cell>
          <cell r="E769" t="str">
            <v xml:space="preserve">Нет </v>
          </cell>
          <cell r="F769" t="str">
            <v xml:space="preserve">Дуб Честерфилд </v>
          </cell>
          <cell r="G769">
            <v>25309.114285714284</v>
          </cell>
          <cell r="H769">
            <v>14173.104000000001</v>
          </cell>
        </row>
        <row r="770">
          <cell r="A770" t="str">
            <v>EVL432</v>
          </cell>
          <cell r="B770" t="str">
            <v>EVL432/ANT/ANT/ANT.ANT</v>
          </cell>
          <cell r="C770" t="str">
            <v>Шкаф купе приставной 1240х750, корпус АНТРАЦИТ, ручки ANT      , фасад АНТРАЦИТ, топ АНТРАЦИТ, глубиной 410 мм</v>
          </cell>
          <cell r="D770" t="str">
            <v xml:space="preserve">Нет </v>
          </cell>
          <cell r="E770" t="str">
            <v xml:space="preserve">Нет </v>
          </cell>
          <cell r="F770" t="str">
            <v>АНТРАЦИТ</v>
          </cell>
          <cell r="G770">
            <v>16804.599999999999</v>
          </cell>
          <cell r="H770">
            <v>9410.5759999999991</v>
          </cell>
        </row>
        <row r="771">
          <cell r="A771" t="str">
            <v>EVL432</v>
          </cell>
          <cell r="B771" t="str">
            <v>EVL432/ANT/ANT/U003.ANT</v>
          </cell>
          <cell r="C771" t="str">
            <v>Шкаф купе приставной 1240х750, корпус АНТРАЦИТ, ручки ANT, фасад Дуб Честерфилд , топ АНТРАЦИТ, глубиной 410 мм</v>
          </cell>
          <cell r="D771" t="str">
            <v xml:space="preserve">Нет </v>
          </cell>
          <cell r="E771" t="str">
            <v xml:space="preserve">Нет </v>
          </cell>
          <cell r="F771" t="str">
            <v>АНТРАЦИТ</v>
          </cell>
          <cell r="G771">
            <v>16804.599999999999</v>
          </cell>
          <cell r="H771">
            <v>9410.5759999999991</v>
          </cell>
        </row>
        <row r="772">
          <cell r="A772" t="str">
            <v>EVL432</v>
          </cell>
          <cell r="B772" t="str">
            <v>EVL432/H/ANT/H.H</v>
          </cell>
          <cell r="C772" t="str">
            <v>Шкаф купе приставной 1240х750, корпус БЕЛЫЙ, ручки ANT      , фасад БЕЛЫЙ, топ БЕЛЫЙ, глубиной 410 мм</v>
          </cell>
          <cell r="D772" t="str">
            <v xml:space="preserve">Нет </v>
          </cell>
          <cell r="E772" t="str">
            <v xml:space="preserve">Нет </v>
          </cell>
          <cell r="F772" t="str">
            <v>БЕЛЫЙ</v>
          </cell>
          <cell r="G772">
            <v>16804.599999999999</v>
          </cell>
          <cell r="H772">
            <v>9410.5759999999991</v>
          </cell>
        </row>
        <row r="773">
          <cell r="A773" t="str">
            <v>EVL432</v>
          </cell>
          <cell r="B773" t="str">
            <v>EVL432/H/H/H.H</v>
          </cell>
          <cell r="C773" t="str">
            <v>Шкаф купе приставной 1240х750, корпус Белый, ручки Белые , фасад Белый, топ БЕЛЫЙ, глубиной 410 мм</v>
          </cell>
          <cell r="D773" t="str">
            <v xml:space="preserve">Нет </v>
          </cell>
          <cell r="E773" t="str">
            <v xml:space="preserve">Нет </v>
          </cell>
          <cell r="F773" t="str">
            <v>БЕЛЫЙ</v>
          </cell>
          <cell r="G773">
            <v>16804.599999999999</v>
          </cell>
          <cell r="H773">
            <v>9410.5759999999991</v>
          </cell>
        </row>
        <row r="774">
          <cell r="A774" t="str">
            <v>EVL432</v>
          </cell>
          <cell r="B774" t="str">
            <v>EVL432/L/ANT/ANT.L</v>
          </cell>
          <cell r="C774" t="str">
            <v>Шкаф купе приставной 1240х750, корпус ДУБ 131, ручки ANT, фасад АНТРАЦИТ, топ  ДУБ 131, глубиной 410 мм</v>
          </cell>
          <cell r="D774" t="str">
            <v xml:space="preserve">Нет </v>
          </cell>
          <cell r="E774" t="str">
            <v xml:space="preserve">Нет </v>
          </cell>
          <cell r="F774" t="str">
            <v>ДУБ 131</v>
          </cell>
          <cell r="G774">
            <v>16804.599999999999</v>
          </cell>
          <cell r="H774">
            <v>9410.5759999999991</v>
          </cell>
        </row>
        <row r="775">
          <cell r="A775" t="str">
            <v>EVL432</v>
          </cell>
          <cell r="B775" t="str">
            <v>EVL432/SLT/ANT/ANT.SLT</v>
          </cell>
          <cell r="C775" t="str">
            <v>Шкаф купе приставной 1240х750, корпус Салтилло, ручки ANT, фасад АНТРАЦИТ, топ Салтилло, глубиной 410 мм</v>
          </cell>
          <cell r="D775" t="str">
            <v xml:space="preserve">Нет </v>
          </cell>
          <cell r="E775" t="str">
            <v xml:space="preserve">Нет </v>
          </cell>
          <cell r="F775" t="str">
            <v>Салтилло</v>
          </cell>
          <cell r="G775">
            <v>16804.599999999999</v>
          </cell>
          <cell r="H775">
            <v>9410.5759999999991</v>
          </cell>
        </row>
        <row r="776">
          <cell r="A776" t="str">
            <v>EVL432</v>
          </cell>
          <cell r="B776" t="str">
            <v>EVL432/U003/ANT/ANT.U003</v>
          </cell>
          <cell r="C776" t="str">
            <v>Шкаф купе приставной 1240х750, корпус Дуб Честерфилд , ручки ANT      , фасад АНТРАЦИТ, топ Дуб Честерфилд , глубиной 410 мм</v>
          </cell>
          <cell r="D776" t="str">
            <v xml:space="preserve">Нет </v>
          </cell>
          <cell r="E776" t="str">
            <v xml:space="preserve">Нет </v>
          </cell>
          <cell r="F776" t="str">
            <v xml:space="preserve">Дуб Честерфилд </v>
          </cell>
          <cell r="G776">
            <v>16804.599999999999</v>
          </cell>
          <cell r="H776">
            <v>9410.5759999999991</v>
          </cell>
        </row>
        <row r="777">
          <cell r="A777" t="str">
            <v>EVL432</v>
          </cell>
          <cell r="B777" t="str">
            <v>EVL432/U003/H/U003.U003</v>
          </cell>
          <cell r="C777" t="str">
            <v>Шкаф купе приставной 1240х750, корпус Дуб Честерфилд , ручки H, фасад Дуб Честерфилд, топ Дуб Честерфилд  , глубиной 410 мм</v>
          </cell>
          <cell r="D777" t="str">
            <v xml:space="preserve">Нет </v>
          </cell>
          <cell r="E777" t="str">
            <v xml:space="preserve">Нет </v>
          </cell>
          <cell r="F777" t="str">
            <v xml:space="preserve">Дуб Честерфилд </v>
          </cell>
          <cell r="G777">
            <v>16804.599999999999</v>
          </cell>
          <cell r="H777">
            <v>9410.5759999999991</v>
          </cell>
        </row>
        <row r="778">
          <cell r="A778" t="str">
            <v>EVL433</v>
          </cell>
          <cell r="B778" t="str">
            <v>EVL433/ANT/ANT/ANT.U003</v>
          </cell>
          <cell r="C778" t="str">
            <v>Шкаф купе приставной 1440х750, корпус АНТРАЦИТ, ручки ANT      , фасад АНТРАЦИТ, топ Дуб Честерфилд , глубиной 410 мм</v>
          </cell>
          <cell r="D778" t="str">
            <v xml:space="preserve">Нет </v>
          </cell>
          <cell r="E778" t="str">
            <v xml:space="preserve">Нет </v>
          </cell>
          <cell r="F778" t="str">
            <v xml:space="preserve">Дуб Честерфилд </v>
          </cell>
          <cell r="G778">
            <v>18603.82857142857</v>
          </cell>
          <cell r="H778">
            <v>10418.144</v>
          </cell>
        </row>
        <row r="779">
          <cell r="A779" t="str">
            <v>EVL433</v>
          </cell>
          <cell r="B779" t="str">
            <v>EVL433/ANT/ANT/SLT.ANT</v>
          </cell>
          <cell r="C779" t="str">
            <v>Шкаф купе приставной 1440х750, корпус АНТРАЦИТ, ручки ANT, фасад Салтилло, топ АНТРАЦИТ, глубиной 410 мм</v>
          </cell>
          <cell r="D779" t="str">
            <v xml:space="preserve">Нет </v>
          </cell>
          <cell r="E779" t="str">
            <v xml:space="preserve">Нет </v>
          </cell>
          <cell r="F779" t="str">
            <v>АНТРАЦИТ</v>
          </cell>
          <cell r="G779">
            <v>18603.82857142857</v>
          </cell>
          <cell r="H779">
            <v>10418.144</v>
          </cell>
        </row>
        <row r="780">
          <cell r="A780" t="str">
            <v>EVL433</v>
          </cell>
          <cell r="B780" t="str">
            <v>EVL433/ANT/ANT/U003.ANT</v>
          </cell>
          <cell r="C780" t="str">
            <v>Шкаф купе приставной 1440х750 , корпус Антрацит, ручки ANT, фасад Дуб Честерфилд, топ АНТРАЦИТ, глубиной  410 мм</v>
          </cell>
          <cell r="D780" t="str">
            <v xml:space="preserve">Нет </v>
          </cell>
          <cell r="E780" t="str">
            <v xml:space="preserve">Нет </v>
          </cell>
          <cell r="F780" t="str">
            <v>АНТРАЦИТ</v>
          </cell>
          <cell r="G780">
            <v>18603.82857142857</v>
          </cell>
          <cell r="H780">
            <v>10418.144</v>
          </cell>
        </row>
        <row r="781">
          <cell r="A781" t="str">
            <v>EVL433</v>
          </cell>
          <cell r="B781" t="str">
            <v>EVL433/ANT/ANT/U003.U003</v>
          </cell>
          <cell r="C781" t="str">
            <v>Шкаф купе приставной 1440х750, корпус АНТРАЦИТ, ручки ANT      , фасад Дуб Честерфилд , топ Дуб Честерфилд , глубиной 410 мм</v>
          </cell>
          <cell r="D781" t="str">
            <v xml:space="preserve">Нет </v>
          </cell>
          <cell r="E781" t="str">
            <v xml:space="preserve">Нет </v>
          </cell>
          <cell r="F781" t="str">
            <v xml:space="preserve">Дуб Честерфилд </v>
          </cell>
          <cell r="G781">
            <v>18603.82857142857</v>
          </cell>
          <cell r="H781">
            <v>10418.144</v>
          </cell>
        </row>
        <row r="782">
          <cell r="A782" t="str">
            <v>EVL433</v>
          </cell>
          <cell r="B782" t="str">
            <v>EVL433/D/H/D.D</v>
          </cell>
          <cell r="C782" t="str">
            <v>Шкаф купе приставной 1440х750, корпус ROVERE, ручки H, фасад ROVERE, топ ROVERE, глубиной 410 мм</v>
          </cell>
          <cell r="D782" t="str">
            <v xml:space="preserve">Нет </v>
          </cell>
          <cell r="E782" t="str">
            <v xml:space="preserve">Нет </v>
          </cell>
          <cell r="F782" t="str">
            <v>ROVERE</v>
          </cell>
          <cell r="G782">
            <v>18603.82857142857</v>
          </cell>
          <cell r="H782">
            <v>10418.144</v>
          </cell>
        </row>
        <row r="783">
          <cell r="A783" t="str">
            <v>EVL433</v>
          </cell>
          <cell r="B783" t="str">
            <v>EVL433/H/ANT/H.H</v>
          </cell>
          <cell r="C783" t="str">
            <v>Шкаф купе приставной 1440х750, корпус БЕЛЫЙ, ручки ANT, фасад БЕЛЫЙ, топ БЕЛЫЙ, глубиной 410 мм</v>
          </cell>
          <cell r="D783" t="str">
            <v xml:space="preserve">Нет </v>
          </cell>
          <cell r="E783" t="str">
            <v xml:space="preserve">Нет </v>
          </cell>
          <cell r="F783" t="str">
            <v>БЕЛЫЙ</v>
          </cell>
          <cell r="G783">
            <v>18603.82857142857</v>
          </cell>
          <cell r="H783">
            <v>10418.144</v>
          </cell>
        </row>
        <row r="784">
          <cell r="A784" t="str">
            <v>EVL433</v>
          </cell>
          <cell r="B784" t="str">
            <v>EVL433/H/ANT/H.U003</v>
          </cell>
          <cell r="C784" t="str">
            <v>Шкаф купе приставной 1440х750, корпус БЕЛЫЙ, ручки ANT      , фасад БЕЛЫЙ, топ Дуб Честерфилд , глубиной 410 мм</v>
          </cell>
          <cell r="D784" t="str">
            <v xml:space="preserve">Нет </v>
          </cell>
          <cell r="E784" t="str">
            <v xml:space="preserve">Нет </v>
          </cell>
          <cell r="F784" t="str">
            <v xml:space="preserve">Дуб Честерфилд </v>
          </cell>
          <cell r="G784">
            <v>18603.82857142857</v>
          </cell>
          <cell r="H784">
            <v>10418.144</v>
          </cell>
        </row>
        <row r="785">
          <cell r="A785" t="str">
            <v>EVL433</v>
          </cell>
          <cell r="B785" t="str">
            <v>EVL433/H/H/H.H</v>
          </cell>
          <cell r="C785" t="str">
            <v>Шкаф купе приставной 1440х750, корпус БЕЛЫЙ, ручки H, фасад БЕЛЫЙ, топ БЕЛЫЙ, глубиной 410 мм</v>
          </cell>
          <cell r="D785" t="str">
            <v xml:space="preserve">Нет </v>
          </cell>
          <cell r="E785" t="str">
            <v xml:space="preserve">Нет </v>
          </cell>
          <cell r="F785" t="str">
            <v>БЕЛЫЙ</v>
          </cell>
          <cell r="G785">
            <v>18603.82857142857</v>
          </cell>
          <cell r="H785">
            <v>10418.144</v>
          </cell>
        </row>
        <row r="786">
          <cell r="A786" t="str">
            <v>EVL433</v>
          </cell>
          <cell r="B786" t="str">
            <v>EVL433/H/H/U003.U003</v>
          </cell>
          <cell r="C786" t="str">
            <v>Шкаф купе приставной 1440х750, корпус БЕЛЫЙ, ручки H        , фасад Дуб Честерфилд , топ Дуб Честерфилд , глубиной 410 мм</v>
          </cell>
          <cell r="D786" t="str">
            <v xml:space="preserve">Нет </v>
          </cell>
          <cell r="E786" t="str">
            <v xml:space="preserve">Нет </v>
          </cell>
          <cell r="F786" t="str">
            <v xml:space="preserve">Дуб Честерфилд </v>
          </cell>
          <cell r="G786">
            <v>18603.82857142857</v>
          </cell>
          <cell r="H786">
            <v>10418.144</v>
          </cell>
        </row>
        <row r="787">
          <cell r="A787" t="str">
            <v>EVL433</v>
          </cell>
          <cell r="B787" t="str">
            <v>EVL433/L/H/L.L</v>
          </cell>
          <cell r="C787" t="str">
            <v>Шкаф купе приставной 1440х750, корпус ДУБ 131, ручки H, фасад ДУБ 131, топ ДУБ 131, глубиной 410 мм</v>
          </cell>
          <cell r="D787" t="str">
            <v xml:space="preserve">Нет </v>
          </cell>
          <cell r="E787" t="str">
            <v xml:space="preserve">Нет </v>
          </cell>
          <cell r="F787" t="str">
            <v>ДУБ 131</v>
          </cell>
          <cell r="G787">
            <v>18603.82857142857</v>
          </cell>
          <cell r="H787">
            <v>10418.144</v>
          </cell>
        </row>
        <row r="788">
          <cell r="A788" t="str">
            <v>EVL433</v>
          </cell>
          <cell r="B788" t="str">
            <v>EVL433/SLT/ANT/ANT.SLT</v>
          </cell>
          <cell r="C788" t="str">
            <v>Шкаф купе приставной 1440х750 , корпус Салтилло, ручки ANT, фасад Антрацит, топ Салтилло, глубиной  410 мм</v>
          </cell>
          <cell r="D788" t="str">
            <v xml:space="preserve">Нет </v>
          </cell>
          <cell r="E788" t="str">
            <v xml:space="preserve">Нет </v>
          </cell>
          <cell r="F788" t="str">
            <v>Салтилло</v>
          </cell>
          <cell r="G788">
            <v>18603.82857142857</v>
          </cell>
          <cell r="H788">
            <v>10418.144</v>
          </cell>
        </row>
        <row r="789">
          <cell r="A789" t="str">
            <v>EVL433</v>
          </cell>
          <cell r="B789" t="str">
            <v>EVL433/U003/ANT/ANT.U003</v>
          </cell>
          <cell r="C789" t="str">
            <v>Шкаф купе приставной 1440х750, корпус Дуб Честерфилд , ручки ANT, фасад АНТРАЦИТ, топ Дуб Честерфилд , глубиной 410 мм</v>
          </cell>
          <cell r="D789" t="str">
            <v xml:space="preserve">Нет </v>
          </cell>
          <cell r="E789" t="str">
            <v xml:space="preserve">Нет </v>
          </cell>
          <cell r="F789" t="str">
            <v xml:space="preserve">Дуб Честерфилд </v>
          </cell>
          <cell r="G789">
            <v>18603.82857142857</v>
          </cell>
          <cell r="H789">
            <v>10418.144</v>
          </cell>
        </row>
        <row r="790">
          <cell r="A790" t="str">
            <v>EVL433</v>
          </cell>
          <cell r="B790" t="str">
            <v>EVL433/U003/ANT/U003,U003</v>
          </cell>
          <cell r="C790" t="str">
            <v>Шкаф купе приставной 1440х750 , корпус Дуб Честерфилд, ручки ANT, фасад Дуб Честерфилд, топ Дуб Честерфилд, глубиной  410 мм</v>
          </cell>
          <cell r="D790" t="str">
            <v xml:space="preserve">Нет </v>
          </cell>
          <cell r="E790" t="str">
            <v xml:space="preserve">Нет </v>
          </cell>
          <cell r="F790" t="str">
            <v xml:space="preserve">Дуб Честерфилд </v>
          </cell>
          <cell r="G790">
            <v>18603.82857142857</v>
          </cell>
          <cell r="H790">
            <v>10418.144</v>
          </cell>
        </row>
        <row r="791">
          <cell r="A791" t="str">
            <v>EVL434</v>
          </cell>
          <cell r="B791" t="str">
            <v>EVL434/H/H/H.H</v>
          </cell>
          <cell r="C791" t="str">
            <v>Шкаф купе приставной 1640х750, корпус БЕЛЫЙ, ручки H, фасад БЕЛЫЙ, топ БЕЛЫЙ, глубиной 410 мм</v>
          </cell>
          <cell r="D791" t="str">
            <v xml:space="preserve">Нет </v>
          </cell>
          <cell r="E791" t="str">
            <v xml:space="preserve">Нет </v>
          </cell>
          <cell r="F791" t="str">
            <v>БЕЛЫЙ</v>
          </cell>
          <cell r="G791" t="str">
            <v>ждем исправлен спец от конструктора</v>
          </cell>
        </row>
        <row r="792">
          <cell r="A792" t="str">
            <v>EVL434</v>
          </cell>
          <cell r="B792" t="str">
            <v>EVL434/SLT/ANT/ANT.SLT</v>
          </cell>
          <cell r="C792" t="str">
            <v>Шкаф купе приставной 1640х750, корпус Салтилло, ручки ANT, фасад АНТРАЦИТ, топ Салтилло, глубиной 410 мм</v>
          </cell>
          <cell r="D792" t="str">
            <v xml:space="preserve">Нет </v>
          </cell>
          <cell r="E792" t="str">
            <v xml:space="preserve">Нет </v>
          </cell>
          <cell r="F792" t="str">
            <v>Салтилло</v>
          </cell>
          <cell r="G792" t="str">
            <v>ждем исправлен спец от конструктора</v>
          </cell>
        </row>
        <row r="793">
          <cell r="A793" t="str">
            <v>EVL434</v>
          </cell>
          <cell r="B793" t="str">
            <v>EVL434/U003/ANT/ANT.U003</v>
          </cell>
          <cell r="C793" t="str">
            <v>Шкаф купе приставной 1640х750, корпус Дуб Честерфилд , ручки ANT, фасад АНТРАЦИТ, топ Дуб Честерфилд , глубиной 410 мм</v>
          </cell>
          <cell r="D793" t="str">
            <v xml:space="preserve">Нет </v>
          </cell>
          <cell r="E793" t="str">
            <v xml:space="preserve">Нет </v>
          </cell>
          <cell r="F793" t="str">
            <v xml:space="preserve">Дуб Честерфилд </v>
          </cell>
          <cell r="G793" t="str">
            <v>ждем исправлен спец от конструктора</v>
          </cell>
        </row>
        <row r="794">
          <cell r="A794" t="str">
            <v>EVL435</v>
          </cell>
          <cell r="B794" t="str">
            <v>EVL435SX/SLT/ANT.ANT</v>
          </cell>
          <cell r="C794" t="str">
            <v>Шкаф приставной двусторонний левый 1440х1098, корус Салтилло, ручки ANT  , фасад АНТРАЦИТ, глубиной 410 мм</v>
          </cell>
          <cell r="D794" t="str">
            <v xml:space="preserve">Нет </v>
          </cell>
          <cell r="E794" t="str">
            <v xml:space="preserve">Нет </v>
          </cell>
          <cell r="F794" t="str">
            <v>АНТРАЦИТ</v>
          </cell>
          <cell r="G794">
            <v>23618.314285714285</v>
          </cell>
          <cell r="H794">
            <v>13226.256000000001</v>
          </cell>
        </row>
        <row r="795">
          <cell r="A795" t="str">
            <v>EVL436</v>
          </cell>
          <cell r="B795" t="str">
            <v>EVL436/H/H.H</v>
          </cell>
          <cell r="C795" t="str">
            <v>Локер на 25 ячеек (5х5 дверей) с ограничителем и обычным замком 2000х1850, корпус БЕЛЫЙ, задняя стенка БЕЛЫЙ, фасад БЕЛЫЙ, глубиной  360 мм</v>
          </cell>
          <cell r="D795" t="str">
            <v xml:space="preserve">Нет </v>
          </cell>
          <cell r="E795" t="str">
            <v xml:space="preserve">Нет </v>
          </cell>
          <cell r="F795" t="str">
            <v>БЕЛЫЙ</v>
          </cell>
          <cell r="G795">
            <v>68785.657142857133</v>
          </cell>
          <cell r="H795">
            <v>38519.968000000001</v>
          </cell>
        </row>
        <row r="796">
          <cell r="A796" t="str">
            <v>EVL436</v>
          </cell>
          <cell r="B796" t="str">
            <v>EVL436/U003/ANT.U003</v>
          </cell>
          <cell r="C796" t="str">
            <v>Локер на 25 ячеек (5х5 дверей) с ограничителем и обычным замком 2000х1850, корпус Дуб Честерфилд , задняя стенка АНТРАЦИТ, фасад Дуб Честерфилд , глуб</v>
          </cell>
          <cell r="D796" t="str">
            <v xml:space="preserve">Нет </v>
          </cell>
          <cell r="E796" t="str">
            <v xml:space="preserve">Нет </v>
          </cell>
          <cell r="F796" t="str">
            <v xml:space="preserve">Дуб Честерфилд </v>
          </cell>
          <cell r="G796">
            <v>68785.657142857133</v>
          </cell>
          <cell r="H796">
            <v>38519.968000000001</v>
          </cell>
        </row>
        <row r="797">
          <cell r="A797" t="str">
            <v>EVL438</v>
          </cell>
          <cell r="B797" t="str">
            <v>EVL438.H</v>
          </cell>
          <cell r="C797" t="str">
            <v>Стеллаж 2500х400x2100, корпус БЕЛЫЙ, глубиной 400 мм</v>
          </cell>
          <cell r="D797" t="str">
            <v xml:space="preserve">Нет </v>
          </cell>
          <cell r="E797" t="str">
            <v xml:space="preserve">Нет </v>
          </cell>
          <cell r="F797" t="str">
            <v>БЕЛЫЙ</v>
          </cell>
          <cell r="G797">
            <v>41680.885714285716</v>
          </cell>
          <cell r="H797">
            <v>23341.296000000002</v>
          </cell>
        </row>
        <row r="798">
          <cell r="A798" t="str">
            <v>EVL438</v>
          </cell>
          <cell r="B798" t="str">
            <v>EVL438.U003</v>
          </cell>
          <cell r="C798" t="str">
            <v>Стеллаж 2500х400x2100, корпус Дуб Честерфилд , глубиной 400 мм</v>
          </cell>
          <cell r="D798" t="str">
            <v xml:space="preserve">Нет </v>
          </cell>
          <cell r="E798" t="str">
            <v xml:space="preserve">Нет </v>
          </cell>
          <cell r="F798" t="str">
            <v xml:space="preserve">Дуб Честерфилд </v>
          </cell>
          <cell r="G798">
            <v>41680.885714285716</v>
          </cell>
          <cell r="H798">
            <v>23341.296000000002</v>
          </cell>
        </row>
        <row r="799">
          <cell r="A799" t="str">
            <v>EVL439</v>
          </cell>
          <cell r="B799" t="str">
            <v>EVL439.ANT</v>
          </cell>
          <cell r="C799" t="str">
            <v>Стеллаж 2000х400x2100, корпус АНТРАЦИТ, глубиной 400 мм</v>
          </cell>
          <cell r="D799" t="str">
            <v xml:space="preserve">Нет </v>
          </cell>
          <cell r="E799" t="str">
            <v xml:space="preserve">Нет </v>
          </cell>
          <cell r="F799" t="str">
            <v>АНТРАЦИТ</v>
          </cell>
          <cell r="G799">
            <v>29779.257142857143</v>
          </cell>
          <cell r="H799">
            <v>16676.384000000002</v>
          </cell>
        </row>
        <row r="800">
          <cell r="A800" t="str">
            <v>EVL439</v>
          </cell>
          <cell r="B800" t="str">
            <v>EVL439.L</v>
          </cell>
          <cell r="C800" t="str">
            <v>Стеллаж 2000х400x2100, корпус ДУБ 131, глубиной 400 мм</v>
          </cell>
          <cell r="D800" t="str">
            <v xml:space="preserve">Нет </v>
          </cell>
          <cell r="E800" t="str">
            <v xml:space="preserve">Нет </v>
          </cell>
          <cell r="F800" t="str">
            <v>ДУБ 131</v>
          </cell>
          <cell r="G800">
            <v>29779.257142857143</v>
          </cell>
          <cell r="H800">
            <v>16676.384000000002</v>
          </cell>
        </row>
        <row r="801">
          <cell r="A801" t="str">
            <v>EVL439</v>
          </cell>
          <cell r="B801" t="str">
            <v>EVL439.U003</v>
          </cell>
          <cell r="C801" t="str">
            <v>Стеллаж 2000х400x2100, корпус Дуб Честерфилд , глубиной 400 мм</v>
          </cell>
          <cell r="D801" t="str">
            <v xml:space="preserve">Нет </v>
          </cell>
          <cell r="E801" t="str">
            <v xml:space="preserve">Нет </v>
          </cell>
          <cell r="F801" t="str">
            <v xml:space="preserve">Дуб Честерфилд </v>
          </cell>
          <cell r="G801">
            <v>29779.257142857143</v>
          </cell>
          <cell r="H801">
            <v>16676.384000000002</v>
          </cell>
        </row>
        <row r="802">
          <cell r="A802" t="str">
            <v>EVL440</v>
          </cell>
          <cell r="B802" t="str">
            <v>EVL440.ANT</v>
          </cell>
          <cell r="C802" t="str">
            <v>Стеллаж 1500х400x2000, корпус АНТРАЦИТ, глубиной 400 мм</v>
          </cell>
          <cell r="D802" t="str">
            <v xml:space="preserve">Нет </v>
          </cell>
          <cell r="E802" t="str">
            <v xml:space="preserve">Нет </v>
          </cell>
          <cell r="F802" t="str">
            <v>АНТРАЦИТ</v>
          </cell>
          <cell r="G802">
            <v>28995.885714285712</v>
          </cell>
          <cell r="H802">
            <v>16237.696</v>
          </cell>
        </row>
        <row r="803">
          <cell r="A803" t="str">
            <v>EVL441</v>
          </cell>
          <cell r="B803" t="str">
            <v>EVL441.ANT</v>
          </cell>
          <cell r="C803" t="str">
            <v>Стеллаж боковой средний 320x364x1250, корпус АНТРАЦИТ, глубиной 364 мм</v>
          </cell>
          <cell r="D803" t="str">
            <v xml:space="preserve">Нет </v>
          </cell>
          <cell r="E803" t="str">
            <v xml:space="preserve">Нет </v>
          </cell>
          <cell r="F803" t="str">
            <v>АНТРАЦИТ</v>
          </cell>
          <cell r="G803">
            <v>5362.3714285714277</v>
          </cell>
          <cell r="H803">
            <v>3002.9279999999999</v>
          </cell>
        </row>
        <row r="804">
          <cell r="A804" t="str">
            <v>EVL442</v>
          </cell>
          <cell r="B804" t="str">
            <v>EVL442.SLT</v>
          </cell>
          <cell r="C804" t="str">
            <v>Стеллаж боковой высокий 320x364x2035, корпус Салтилло, глубиной 364 мм</v>
          </cell>
          <cell r="D804" t="str">
            <v xml:space="preserve">Нет </v>
          </cell>
          <cell r="E804" t="str">
            <v xml:space="preserve">Нет </v>
          </cell>
          <cell r="F804" t="str">
            <v>Салтилло</v>
          </cell>
          <cell r="G804">
            <v>9730.3714285714286</v>
          </cell>
          <cell r="H804">
            <v>5449.0080000000007</v>
          </cell>
        </row>
        <row r="805">
          <cell r="A805" t="str">
            <v>EVL442</v>
          </cell>
          <cell r="B805" t="str">
            <v>EVL442.U003</v>
          </cell>
          <cell r="C805" t="str">
            <v>Стеллаж боковой высокий 320x364x2035, корпус Дуб Честерфилд , глубиной 364 мм</v>
          </cell>
          <cell r="D805" t="str">
            <v xml:space="preserve">Нет </v>
          </cell>
          <cell r="E805" t="str">
            <v xml:space="preserve">Нет </v>
          </cell>
          <cell r="F805" t="str">
            <v xml:space="preserve">Дуб Честерфилд </v>
          </cell>
          <cell r="G805">
            <v>9730.3714285714286</v>
          </cell>
          <cell r="H805">
            <v>5449.0080000000007</v>
          </cell>
        </row>
        <row r="806">
          <cell r="A806" t="str">
            <v>EVL443</v>
          </cell>
          <cell r="B806" t="str">
            <v>EVL443/ANT.ANT</v>
          </cell>
          <cell r="C806" t="str">
            <v>Стеллаж промежуточный высокий 600x364x2052, задняя стенка АНТРАЦИТ, корпус АНТРАЦИТ, глубиной 364 мм</v>
          </cell>
          <cell r="D806" t="str">
            <v xml:space="preserve">Нет </v>
          </cell>
          <cell r="E806" t="str">
            <v xml:space="preserve">Нет </v>
          </cell>
          <cell r="F806" t="str">
            <v>АНТРАЦИТ</v>
          </cell>
          <cell r="G806">
            <v>14616.371428571427</v>
          </cell>
          <cell r="H806">
            <v>8185.1679999999997</v>
          </cell>
        </row>
        <row r="807">
          <cell r="A807" t="str">
            <v>EVL443</v>
          </cell>
          <cell r="B807" t="str">
            <v>EVL443/ANT.U003</v>
          </cell>
          <cell r="C807" t="str">
            <v>Стеллаж промежуточный высокий 600x364x2052, задняя стенка АНТРАЦИТ, корпус Дуб Честерфилд , глубиной 364 мм</v>
          </cell>
          <cell r="D807" t="str">
            <v xml:space="preserve">Нет </v>
          </cell>
          <cell r="E807" t="str">
            <v xml:space="preserve">Нет </v>
          </cell>
          <cell r="F807" t="str">
            <v xml:space="preserve">Дуб Честерфилд </v>
          </cell>
          <cell r="G807">
            <v>14616.371428571427</v>
          </cell>
          <cell r="H807">
            <v>8185.1679999999997</v>
          </cell>
        </row>
        <row r="808">
          <cell r="A808" t="str">
            <v>EVL443</v>
          </cell>
          <cell r="B808" t="str">
            <v>EVL443/U003.U003</v>
          </cell>
          <cell r="C808" t="str">
            <v>Стеллаж промежуточный высокий 600x364x2052, задняя стенка Дуб Честерфилд, корпус Дуб Честерфилд, глубиной 364 мм</v>
          </cell>
          <cell r="D808" t="str">
            <v xml:space="preserve">Нет </v>
          </cell>
          <cell r="E808" t="str">
            <v xml:space="preserve">Нет </v>
          </cell>
          <cell r="F808" t="str">
            <v xml:space="preserve">Дуб Честерфилд </v>
          </cell>
          <cell r="G808">
            <v>14616.371428571427</v>
          </cell>
          <cell r="H808">
            <v>8185.1679999999997</v>
          </cell>
        </row>
        <row r="809">
          <cell r="A809" t="str">
            <v>EVL444</v>
          </cell>
          <cell r="B809" t="str">
            <v>EVL444/ANT.U003</v>
          </cell>
          <cell r="C809" t="str">
            <v>Стеллаж промежуточный высокий 450x364x2052, задняя стенка АНТРАЦИТ, корпус Дуб Честерфилд , глубиной 364 мм</v>
          </cell>
          <cell r="D809" t="str">
            <v xml:space="preserve">Нет </v>
          </cell>
          <cell r="E809" t="str">
            <v xml:space="preserve">Нет </v>
          </cell>
          <cell r="F809" t="str">
            <v xml:space="preserve">Дуб Честерфилд </v>
          </cell>
          <cell r="G809">
            <v>13243.342857142858</v>
          </cell>
          <cell r="H809">
            <v>7416.2720000000008</v>
          </cell>
        </row>
        <row r="810">
          <cell r="A810" t="str">
            <v>EVL444</v>
          </cell>
          <cell r="B810" t="str">
            <v>EVL444/U003.U003</v>
          </cell>
          <cell r="C810" t="str">
            <v>Стеллаж промежуточный высокий 450x364x2052, задняя стенка Дуб Честерфилд, корпус Дуб Честерфилд , глубиной 364 мм</v>
          </cell>
          <cell r="D810" t="str">
            <v xml:space="preserve">Нет </v>
          </cell>
          <cell r="E810" t="str">
            <v xml:space="preserve">Нет </v>
          </cell>
          <cell r="F810" t="str">
            <v xml:space="preserve">Дуб Честерфилд </v>
          </cell>
          <cell r="G810">
            <v>13243.342857142858</v>
          </cell>
          <cell r="H810">
            <v>7416.2720000000008</v>
          </cell>
        </row>
        <row r="811">
          <cell r="A811" t="str">
            <v>EVL445</v>
          </cell>
          <cell r="B811" t="str">
            <v>EVL445/U727.ANT</v>
          </cell>
          <cell r="C811" t="str">
            <v>Стеллаж промежуточный средний 600x364x1250, задняя стенка СЕРЫЙ КАМЕНЬ, корпус АНТРАЦИТ , глубиной 364 мм</v>
          </cell>
          <cell r="D811" t="str">
            <v xml:space="preserve">Нет </v>
          </cell>
          <cell r="E811" t="str">
            <v xml:space="preserve">Нет </v>
          </cell>
          <cell r="F811" t="str">
            <v>АНТРАЦИТ</v>
          </cell>
          <cell r="G811">
            <v>8444.1714285714279</v>
          </cell>
          <cell r="H811">
            <v>4728.7359999999999</v>
          </cell>
        </row>
        <row r="812">
          <cell r="A812" t="str">
            <v>EVL446</v>
          </cell>
          <cell r="B812" t="str">
            <v>EVL446/ANT.U003</v>
          </cell>
          <cell r="C812" t="str">
            <v>Стеллаж промежуточный средний 450x364x1250, задняя стенка АНТРАЦИТ, корпус Дуб Честерфилд , глубиной 364 мм</v>
          </cell>
          <cell r="D812" t="str">
            <v xml:space="preserve">Нет </v>
          </cell>
          <cell r="E812" t="str">
            <v xml:space="preserve">Нет </v>
          </cell>
          <cell r="F812" t="str">
            <v xml:space="preserve">Дуб Честерфилд </v>
          </cell>
          <cell r="G812">
            <v>8279.8857142857141</v>
          </cell>
          <cell r="H812">
            <v>4636.7359999999999</v>
          </cell>
        </row>
        <row r="813">
          <cell r="A813" t="str">
            <v>EVL446</v>
          </cell>
          <cell r="B813" t="str">
            <v>EVL446/H.H</v>
          </cell>
          <cell r="C813" t="str">
            <v>Стеллаж промежуточный средний 450x364x1250, задняя стенка БЕЛЫЙ, корпус БЕЛЫЙ, глубиной 364 мм</v>
          </cell>
          <cell r="D813" t="str">
            <v xml:space="preserve">Нет </v>
          </cell>
          <cell r="E813" t="str">
            <v xml:space="preserve">Нет </v>
          </cell>
          <cell r="F813" t="str">
            <v>БЕЛЫЙ</v>
          </cell>
          <cell r="G813">
            <v>8279.8857142857141</v>
          </cell>
          <cell r="H813">
            <v>4636.7359999999999</v>
          </cell>
        </row>
        <row r="814">
          <cell r="A814" t="str">
            <v>EVL446</v>
          </cell>
          <cell r="B814" t="str">
            <v>EVL446/L.L</v>
          </cell>
          <cell r="C814" t="str">
            <v>Стеллаж промежуточный средний 450x364x1250, задняя стенка ДУБ 131, корпус ДУБ 131, глубиной 364 мм</v>
          </cell>
          <cell r="D814" t="str">
            <v xml:space="preserve">Нет </v>
          </cell>
          <cell r="E814" t="str">
            <v xml:space="preserve">Нет </v>
          </cell>
          <cell r="F814" t="str">
            <v>ДУБ 131</v>
          </cell>
          <cell r="G814">
            <v>8279.8857142857141</v>
          </cell>
          <cell r="H814">
            <v>4636.7359999999999</v>
          </cell>
        </row>
        <row r="815">
          <cell r="A815" t="str">
            <v>EVL447</v>
          </cell>
          <cell r="B815" t="str">
            <v>EVL447/ANT/ANT.ANT</v>
          </cell>
          <cell r="C815" t="str">
            <v>Шкаф под документы высокий узкий 600х2050, корпус АНТРАЦИТ, ручки ANT      , фасад АНТРАЦИТ, глубиной 364 мм</v>
          </cell>
          <cell r="D815" t="str">
            <v xml:space="preserve">Нет </v>
          </cell>
          <cell r="E815" t="str">
            <v xml:space="preserve">Нет </v>
          </cell>
          <cell r="F815" t="str">
            <v>АНТРАЦИТ</v>
          </cell>
          <cell r="G815">
            <v>14214.485714285713</v>
          </cell>
          <cell r="H815">
            <v>7960.1120000000001</v>
          </cell>
        </row>
        <row r="816">
          <cell r="A816" t="str">
            <v>EVL447</v>
          </cell>
          <cell r="B816" t="str">
            <v>EVL447/ANT/ANT.U003</v>
          </cell>
          <cell r="C816" t="str">
            <v>Шкаф под документы высокий узкий 600х2050, корпус АНТРАЦИТ, ручки ANT      , фасад Дуб Честерфилд , глубиной 364 мм</v>
          </cell>
          <cell r="D816" t="str">
            <v xml:space="preserve">Нет </v>
          </cell>
          <cell r="E816" t="str">
            <v xml:space="preserve">Нет </v>
          </cell>
          <cell r="F816" t="str">
            <v xml:space="preserve">Дуб Честерфилд </v>
          </cell>
          <cell r="G816">
            <v>14214.485714285713</v>
          </cell>
          <cell r="H816">
            <v>7960.1120000000001</v>
          </cell>
        </row>
        <row r="817">
          <cell r="A817" t="str">
            <v>EVL447</v>
          </cell>
          <cell r="B817" t="str">
            <v>EVL447/D/H.D</v>
          </cell>
          <cell r="C817" t="str">
            <v>Шкаф под документы высокий узкий 600х2050, корпус ROVERE, ручки H, фасад ROVERE, глубиной 364 мм</v>
          </cell>
          <cell r="D817" t="str">
            <v xml:space="preserve">Нет </v>
          </cell>
          <cell r="E817" t="str">
            <v xml:space="preserve">Нет </v>
          </cell>
          <cell r="F817" t="str">
            <v>ROVERE</v>
          </cell>
          <cell r="G817">
            <v>14214.485714285713</v>
          </cell>
          <cell r="H817">
            <v>7960.1120000000001</v>
          </cell>
        </row>
        <row r="818">
          <cell r="A818" t="str">
            <v>EVL447</v>
          </cell>
          <cell r="B818" t="str">
            <v>EVL447/U003/ANT.U003</v>
          </cell>
          <cell r="C818" t="str">
            <v>Шкаф под документы высокий узкий 600х2050, корпус Дуб Честерфилд , ручки ANT      , фасад Дуб Честерфилд , глубиной 364 мм</v>
          </cell>
          <cell r="D818" t="str">
            <v xml:space="preserve">Нет </v>
          </cell>
          <cell r="E818" t="str">
            <v xml:space="preserve">Нет </v>
          </cell>
          <cell r="F818" t="str">
            <v xml:space="preserve">Дуб Честерфилд </v>
          </cell>
          <cell r="G818">
            <v>14214.485714285713</v>
          </cell>
          <cell r="H818">
            <v>7960.1120000000001</v>
          </cell>
        </row>
        <row r="819">
          <cell r="A819" t="str">
            <v>EVL450</v>
          </cell>
          <cell r="B819" t="str">
            <v>EVL450/ANT/ANT.SLT</v>
          </cell>
          <cell r="C819" t="str">
            <v>Мини кухня 1000*620*2150, корпус ANT, ручки ANT, фасад Салтилло, глубиной 620 мм</v>
          </cell>
          <cell r="D819" t="str">
            <v xml:space="preserve">Нет </v>
          </cell>
          <cell r="E819" t="str">
            <v xml:space="preserve">Нет </v>
          </cell>
          <cell r="F819" t="str">
            <v>Салтилло</v>
          </cell>
          <cell r="G819">
            <v>30179.742857142854</v>
          </cell>
          <cell r="H819">
            <v>16900.655999999999</v>
          </cell>
        </row>
        <row r="820">
          <cell r="A820" t="str">
            <v>EVL450</v>
          </cell>
          <cell r="B820" t="str">
            <v>EVL450/ANT/ANT.U003</v>
          </cell>
          <cell r="C820" t="str">
            <v>Мини кухня 1000*620*2150, корпус ANT, ручки ANT, фасад Дуб Честерфилд , глубиной 620 мм</v>
          </cell>
          <cell r="D820" t="str">
            <v xml:space="preserve">Нет </v>
          </cell>
          <cell r="E820" t="str">
            <v xml:space="preserve">Нет </v>
          </cell>
          <cell r="F820" t="str">
            <v xml:space="preserve">Дуб Честерфилд </v>
          </cell>
          <cell r="G820">
            <v>30179.742857142854</v>
          </cell>
          <cell r="H820">
            <v>16900.655999999999</v>
          </cell>
        </row>
        <row r="821">
          <cell r="A821" t="str">
            <v>EVL450</v>
          </cell>
          <cell r="B821" t="str">
            <v>EVL450/L/H.L</v>
          </cell>
          <cell r="C821" t="str">
            <v>Мини кухня 1000*620*2150, корпус L, ручки H, фасад ДУБ 131, глубиной 620 мм</v>
          </cell>
          <cell r="D821" t="str">
            <v xml:space="preserve">Нет </v>
          </cell>
          <cell r="E821" t="str">
            <v xml:space="preserve">Нет </v>
          </cell>
          <cell r="F821" t="str">
            <v>ДУБ 131</v>
          </cell>
          <cell r="G821">
            <v>30179.742857142854</v>
          </cell>
          <cell r="H821">
            <v>16900.655999999999</v>
          </cell>
        </row>
        <row r="822">
          <cell r="A822" t="str">
            <v>EVL450</v>
          </cell>
          <cell r="B822" t="str">
            <v>EVL450/U003/ANT.U003</v>
          </cell>
          <cell r="C822" t="str">
            <v>Мини кухня 1000*620*2150, корпус U003, ручки ANT, фасад Дуб Честерфилд , глубиной 620 мм</v>
          </cell>
          <cell r="D822" t="str">
            <v xml:space="preserve">Нет </v>
          </cell>
          <cell r="E822" t="str">
            <v xml:space="preserve">Нет </v>
          </cell>
          <cell r="F822" t="str">
            <v xml:space="preserve">Дуб Честерфилд </v>
          </cell>
          <cell r="G822">
            <v>30179.742857142854</v>
          </cell>
          <cell r="H822">
            <v>16900.655999999999</v>
          </cell>
        </row>
        <row r="823">
          <cell r="A823" t="str">
            <v>EVL450</v>
          </cell>
          <cell r="B823" t="str">
            <v>EVL450/U2108/ANT.D</v>
          </cell>
          <cell r="C823" t="str">
            <v>Мини кухня 1000*620*2150, корпус U2108, ручки ANT, фасад ROVERE, глубиной 620 мм</v>
          </cell>
          <cell r="D823" t="str">
            <v xml:space="preserve">Нет </v>
          </cell>
          <cell r="E823" t="str">
            <v xml:space="preserve">Нет </v>
          </cell>
          <cell r="F823" t="str">
            <v>ROVERE</v>
          </cell>
          <cell r="G823">
            <v>30179.742857142854</v>
          </cell>
          <cell r="H823">
            <v>16900.655999999999</v>
          </cell>
        </row>
        <row r="824">
          <cell r="A824" t="str">
            <v>EVL550</v>
          </cell>
          <cell r="B824" t="str">
            <v>EVL550.ANT</v>
          </cell>
          <cell r="C824" t="str">
            <v>Вставка для бенчей 1000</v>
          </cell>
          <cell r="D824" t="str">
            <v xml:space="preserve">Нет </v>
          </cell>
          <cell r="E824" t="str">
            <v xml:space="preserve">Нет </v>
          </cell>
          <cell r="F824" t="str">
            <v>АНТРАЦИТ</v>
          </cell>
          <cell r="G824">
            <v>1157.8</v>
          </cell>
          <cell r="H824">
            <v>648.36800000000005</v>
          </cell>
        </row>
        <row r="825">
          <cell r="A825" t="str">
            <v>EVL551</v>
          </cell>
          <cell r="B825" t="str">
            <v>EVL551.ANT</v>
          </cell>
          <cell r="C825" t="str">
            <v>Вставка для бенчей 1200</v>
          </cell>
          <cell r="D825" t="str">
            <v xml:space="preserve">Нет </v>
          </cell>
          <cell r="E825" t="str">
            <v xml:space="preserve">Нет </v>
          </cell>
          <cell r="F825" t="str">
            <v>АНТРАЦИТ</v>
          </cell>
          <cell r="G825">
            <v>1236.3142857142857</v>
          </cell>
          <cell r="H825">
            <v>692.33600000000001</v>
          </cell>
        </row>
        <row r="826">
          <cell r="A826" t="str">
            <v>EVL552</v>
          </cell>
          <cell r="B826" t="str">
            <v>EVL552.ANT</v>
          </cell>
          <cell r="C826" t="str">
            <v>Вставка для бенчей 1400</v>
          </cell>
          <cell r="D826" t="str">
            <v xml:space="preserve">Нет </v>
          </cell>
          <cell r="E826" t="str">
            <v xml:space="preserve">Нет </v>
          </cell>
          <cell r="F826" t="str">
            <v>АНТРАЦИТ</v>
          </cell>
          <cell r="G826">
            <v>1341.3714285714286</v>
          </cell>
          <cell r="H826">
            <v>751.16800000000012</v>
          </cell>
        </row>
        <row r="827">
          <cell r="A827" t="str">
            <v>EVL553</v>
          </cell>
          <cell r="B827" t="str">
            <v>EVL553.ANT</v>
          </cell>
          <cell r="C827" t="str">
            <v>Вставка для бенчей 1600</v>
          </cell>
          <cell r="D827" t="str">
            <v xml:space="preserve">Нет </v>
          </cell>
          <cell r="E827" t="str">
            <v xml:space="preserve">Нет </v>
          </cell>
          <cell r="F827" t="str">
            <v>АНТРАЦИТ</v>
          </cell>
          <cell r="G827">
            <v>1447.8285714285714</v>
          </cell>
          <cell r="H827">
            <v>810.78400000000011</v>
          </cell>
        </row>
        <row r="828">
          <cell r="A828" t="str">
            <v>EVL554</v>
          </cell>
          <cell r="B828" t="str">
            <v>EVL554.ANT</v>
          </cell>
          <cell r="C828" t="str">
            <v>Вставка для бенчей 1800</v>
          </cell>
          <cell r="D828" t="str">
            <v xml:space="preserve">Нет </v>
          </cell>
          <cell r="E828" t="str">
            <v xml:space="preserve">Нет </v>
          </cell>
          <cell r="F828" t="str">
            <v>АНТРАЦИТ</v>
          </cell>
          <cell r="G828">
            <v>1554.2857142857142</v>
          </cell>
          <cell r="H828">
            <v>870.40000000000009</v>
          </cell>
        </row>
        <row r="829">
          <cell r="A829" t="str">
            <v>EVL601/П/60х30/</v>
          </cell>
          <cell r="B829" t="str">
            <v>EVL601/П/60х30/ANT/ANT.L</v>
          </cell>
          <cell r="C829" t="str">
            <v>Рабочая станция 1200*1236*750 на П образном м/к 60х30 цвета ANT, цвет заглушки ANT, столешница ДУБ 131</v>
          </cell>
          <cell r="D829" t="str">
            <v xml:space="preserve">Нет </v>
          </cell>
          <cell r="E829" t="str">
            <v xml:space="preserve">Нет </v>
          </cell>
          <cell r="F829" t="str">
            <v>ДУБ 131</v>
          </cell>
          <cell r="G829">
            <v>28458.228571428568</v>
          </cell>
          <cell r="H829">
            <v>15936.608</v>
          </cell>
        </row>
        <row r="830">
          <cell r="A830" t="str">
            <v>EVL602/А/60х30/</v>
          </cell>
          <cell r="B830" t="str">
            <v>EVL602/А/60х30/ANT/ANT.U003</v>
          </cell>
          <cell r="C830" t="str">
            <v xml:space="preserve">Рабочая станция 1400*1236*750 на А образном м/к 60х30 цвета ANT, цвет заглушки ANT, столешница Дуб Честерфилд </v>
          </cell>
          <cell r="D830" t="str">
            <v xml:space="preserve">Нет </v>
          </cell>
          <cell r="E830" t="str">
            <v xml:space="preserve">Нет </v>
          </cell>
          <cell r="F830" t="str">
            <v xml:space="preserve">Дуб Честерфилд </v>
          </cell>
          <cell r="G830">
            <v>29266.000000000004</v>
          </cell>
          <cell r="H830">
            <v>16388.960000000003</v>
          </cell>
        </row>
        <row r="831">
          <cell r="A831" t="str">
            <v>EVL602/П/60х30/</v>
          </cell>
          <cell r="B831" t="str">
            <v>EVL602/П/60х30/ANT/ANT.R2</v>
          </cell>
          <cell r="C831" t="str">
            <v xml:space="preserve">Рабочая станция 1400*1236*750 на П образном м/к 60х30 цвета ANT, цвет заглушки ANT, столешница Светло-серый </v>
          </cell>
          <cell r="D831" t="str">
            <v xml:space="preserve">Нет </v>
          </cell>
          <cell r="E831" t="str">
            <v xml:space="preserve">Нет </v>
          </cell>
          <cell r="F831" t="str">
            <v xml:space="preserve">Светло-серый </v>
          </cell>
          <cell r="G831">
            <v>29271.828571428567</v>
          </cell>
          <cell r="H831">
            <v>16392.223999999998</v>
          </cell>
        </row>
        <row r="832">
          <cell r="A832" t="str">
            <v>EVL602/П/60х30/</v>
          </cell>
          <cell r="B832" t="str">
            <v>EVL602/П/60х30/ANT/ANT.U003</v>
          </cell>
          <cell r="C832" t="str">
            <v xml:space="preserve">Рабочая станция 1400*1236*750 на П образном м/к 60х30 цвета ANT, цвет заглушки ANT, столешница Дуб Честерфилд </v>
          </cell>
          <cell r="D832" t="str">
            <v xml:space="preserve">Нет </v>
          </cell>
          <cell r="E832" t="str">
            <v xml:space="preserve">Нет </v>
          </cell>
          <cell r="F832" t="str">
            <v xml:space="preserve">Дуб Честерфилд </v>
          </cell>
          <cell r="G832">
            <v>29271.828571428567</v>
          </cell>
          <cell r="H832">
            <v>16392.223999999998</v>
          </cell>
        </row>
        <row r="833">
          <cell r="A833" t="str">
            <v>EVL604/А/60х30/</v>
          </cell>
          <cell r="B833" t="str">
            <v>EVL604/А/60х30/ANT/ANT.U003</v>
          </cell>
          <cell r="C833" t="str">
            <v xml:space="preserve">Рабочая станция 1200*1436*750 на А образном м/к 60х30 цвета ANT, цвет заглушки ANT, столешница Дуб Честерфилд </v>
          </cell>
          <cell r="D833" t="str">
            <v xml:space="preserve">Нет </v>
          </cell>
          <cell r="E833" t="str">
            <v xml:space="preserve">Нет </v>
          </cell>
          <cell r="F833" t="str">
            <v xml:space="preserve">Дуб Честерфилд </v>
          </cell>
          <cell r="G833">
            <v>29642.17142857143</v>
          </cell>
          <cell r="H833">
            <v>16599.616000000002</v>
          </cell>
        </row>
        <row r="834">
          <cell r="A834" t="str">
            <v>EVL604/О/40х40/</v>
          </cell>
          <cell r="B834" t="str">
            <v>EVL604/О/40х40/ANT/ANT.U003</v>
          </cell>
          <cell r="C834" t="str">
            <v>Рабочая станция 1200*1436*750 на О образном м/к 40х40 цвета ANT, цвет заглушки ANT, столешница Дуб Честерфилд</v>
          </cell>
          <cell r="D834" t="str">
            <v xml:space="preserve">Нет </v>
          </cell>
          <cell r="E834" t="str">
            <v xml:space="preserve">Нет </v>
          </cell>
          <cell r="F834" t="str">
            <v xml:space="preserve">Дуб Честерфилд </v>
          </cell>
          <cell r="G834">
            <v>31542.28571428571</v>
          </cell>
          <cell r="H834">
            <v>17663.68</v>
          </cell>
        </row>
        <row r="835">
          <cell r="A835" t="str">
            <v>EVL604/О/60х30/</v>
          </cell>
          <cell r="B835" t="str">
            <v>EVL604/О/60х30/ANT/ANT.H</v>
          </cell>
          <cell r="C835" t="str">
            <v>Рабочая станция 1200*1436*750 на О образном м/к 60х30 цвета ANT, цвет заглушки ANT, столешница БЕЛЫЙ</v>
          </cell>
          <cell r="D835" t="str">
            <v xml:space="preserve">Нет </v>
          </cell>
          <cell r="E835" t="str">
            <v xml:space="preserve">Нет </v>
          </cell>
          <cell r="F835" t="str">
            <v>БЕЛЫЙ</v>
          </cell>
          <cell r="G835">
            <v>31553.942857142851</v>
          </cell>
          <cell r="H835">
            <v>17670.207999999999</v>
          </cell>
        </row>
        <row r="836">
          <cell r="A836" t="str">
            <v>EVL604/О/60х30/</v>
          </cell>
          <cell r="B836" t="str">
            <v>EVL604/О/60х30/ANT/ANT.U003</v>
          </cell>
          <cell r="C836" t="str">
            <v xml:space="preserve">Рабочая станция 1200*1436*750 на О образном м/к 60х30 цвета ANT, цвет заглушки ANT, столешница Дуб Честерфилд </v>
          </cell>
          <cell r="D836" t="str">
            <v xml:space="preserve">Нет </v>
          </cell>
          <cell r="E836" t="str">
            <v xml:space="preserve">Нет </v>
          </cell>
          <cell r="F836" t="str">
            <v xml:space="preserve">Дуб Честерфилд </v>
          </cell>
          <cell r="G836">
            <v>31553.942857142851</v>
          </cell>
          <cell r="H836">
            <v>17670.207999999999</v>
          </cell>
        </row>
        <row r="837">
          <cell r="A837" t="str">
            <v>EVL604/О/60х30/</v>
          </cell>
          <cell r="B837" t="str">
            <v>EVL604/О/60х30/WHT/H.H</v>
          </cell>
          <cell r="C837" t="str">
            <v>Рабочая станция 1200*1436*750 на О образном м/к 60х30 цвета WHT, цвет заглушки H, столешница БЕЛЫЙ</v>
          </cell>
          <cell r="D837" t="str">
            <v xml:space="preserve">Нет </v>
          </cell>
          <cell r="E837" t="str">
            <v xml:space="preserve">Нет </v>
          </cell>
          <cell r="F837" t="str">
            <v>БЕЛЫЙ</v>
          </cell>
          <cell r="G837">
            <v>31553.942857142851</v>
          </cell>
          <cell r="H837">
            <v>17670.207999999999</v>
          </cell>
        </row>
        <row r="838">
          <cell r="A838" t="str">
            <v>EVL604/П/60х30/</v>
          </cell>
          <cell r="B838" t="str">
            <v>EVL604/П/60х30/ANT/ANT.H</v>
          </cell>
          <cell r="C838" t="str">
            <v>Рабочая станция 1200*1436*750 на П образном м/к 60х30 цвета ANT, цвет заглушки ANT, столешница БЕЛЫЙ</v>
          </cell>
          <cell r="D838" t="str">
            <v xml:space="preserve">Нет </v>
          </cell>
          <cell r="E838" t="str">
            <v xml:space="preserve">Нет </v>
          </cell>
          <cell r="F838" t="str">
            <v>БЕЛЫЙ</v>
          </cell>
          <cell r="G838">
            <v>25984.299999999996</v>
          </cell>
          <cell r="H838">
            <v>14551.207999999999</v>
          </cell>
        </row>
        <row r="839">
          <cell r="A839" t="str">
            <v>EVL604/П/60х30/</v>
          </cell>
          <cell r="B839" t="str">
            <v>EVL604/П/60х30/ANT/ANT.SLT</v>
          </cell>
          <cell r="C839" t="str">
            <v>Рабочая станция 1200*1436*750 на П образном м/к 60х30 цвета ANT, цвет заглушки ANT, столешница Салтилло</v>
          </cell>
          <cell r="D839" t="str">
            <v xml:space="preserve">Нет </v>
          </cell>
          <cell r="E839" t="str">
            <v xml:space="preserve">Нет </v>
          </cell>
          <cell r="F839" t="str">
            <v>Салтилло</v>
          </cell>
          <cell r="G839">
            <v>25984.299999999996</v>
          </cell>
          <cell r="H839">
            <v>14551.207999999999</v>
          </cell>
        </row>
        <row r="840">
          <cell r="A840" t="str">
            <v>EVL604/П/60х30/</v>
          </cell>
          <cell r="B840" t="str">
            <v>EVL604/П/60х30/ANT/ANT.U003</v>
          </cell>
          <cell r="C840" t="str">
            <v>Рабочая станция 1200*1436*750 на П образном м/к 60х30 цвета ANT, цвет заглушки ANT, столешница Дуб Честерфилд</v>
          </cell>
          <cell r="D840" t="str">
            <v xml:space="preserve">Нет </v>
          </cell>
          <cell r="E840" t="str">
            <v xml:space="preserve">Нет </v>
          </cell>
          <cell r="F840" t="str">
            <v xml:space="preserve">Дуб Честерфилд </v>
          </cell>
          <cell r="G840">
            <v>25984.299999999996</v>
          </cell>
          <cell r="H840">
            <v>14551.207999999999</v>
          </cell>
        </row>
        <row r="841">
          <cell r="A841" t="str">
            <v>EVL605/А/60х30/</v>
          </cell>
          <cell r="B841" t="str">
            <v>EVL605/А/60х30/ANT/ANT.U003</v>
          </cell>
          <cell r="C841" t="str">
            <v xml:space="preserve">Рабочая станция 1400*1436*750 на А образном м/к 60х30 цвета ANT, цвет заглушки ANT, столешница Дуб Честерфилд </v>
          </cell>
          <cell r="D841" t="str">
            <v xml:space="preserve">Нет </v>
          </cell>
          <cell r="E841" t="str">
            <v xml:space="preserve">Нет </v>
          </cell>
          <cell r="F841" t="str">
            <v xml:space="preserve">Дуб Честерфилд </v>
          </cell>
          <cell r="G841">
            <v>30959.942857142854</v>
          </cell>
          <cell r="H841">
            <v>17337.567999999999</v>
          </cell>
        </row>
        <row r="842">
          <cell r="A842" t="str">
            <v>EVL605/О/60х30/</v>
          </cell>
          <cell r="B842" t="str">
            <v>EVL605/О/60х30/ANT/ANT.U003</v>
          </cell>
          <cell r="C842" t="str">
            <v xml:space="preserve">Рабочая станция 1400*1436*750 на О образном м/к 60х30 цвета ANT, цвет заглушки ANT, столешница Дуб Честерфилд </v>
          </cell>
          <cell r="D842" t="str">
            <v xml:space="preserve">Нет </v>
          </cell>
          <cell r="E842" t="str">
            <v xml:space="preserve">Нет </v>
          </cell>
          <cell r="F842" t="str">
            <v xml:space="preserve">Дуб Честерфилд </v>
          </cell>
          <cell r="G842">
            <v>32871.714285714283</v>
          </cell>
          <cell r="H842">
            <v>18408.16</v>
          </cell>
        </row>
        <row r="843">
          <cell r="A843" t="str">
            <v>EVL605/О/60х30/</v>
          </cell>
          <cell r="B843" t="str">
            <v>EVL605/О/60х30/WHT/H.D</v>
          </cell>
          <cell r="C843" t="str">
            <v>Рабочая станция 1400*1436*750 на О образном м/к 60х30 цвета WHT, цвет заглушки H, столешница ROVERE</v>
          </cell>
          <cell r="D843" t="str">
            <v xml:space="preserve">Нет </v>
          </cell>
          <cell r="E843" t="str">
            <v xml:space="preserve">Нет </v>
          </cell>
          <cell r="F843" t="str">
            <v>ROVERE</v>
          </cell>
          <cell r="G843">
            <v>32871.714285714283</v>
          </cell>
          <cell r="H843">
            <v>18408.16</v>
          </cell>
        </row>
        <row r="844">
          <cell r="A844" t="str">
            <v>EVL605/О/60х30/</v>
          </cell>
          <cell r="B844" t="str">
            <v>EVL605/О/60х30/WHT/H.H</v>
          </cell>
          <cell r="C844" t="str">
            <v>Рабочая станция 1400*1436*750 на О образном м/к 60х30 цвета WHT, цвет заглушки H, столешница БЕЛЫЙ</v>
          </cell>
          <cell r="D844" t="str">
            <v xml:space="preserve">Нет </v>
          </cell>
          <cell r="E844" t="str">
            <v xml:space="preserve">Нет </v>
          </cell>
          <cell r="F844" t="str">
            <v>БЕЛЫЙ</v>
          </cell>
          <cell r="G844">
            <v>32871.714285714283</v>
          </cell>
          <cell r="H844">
            <v>18408.16</v>
          </cell>
        </row>
        <row r="845">
          <cell r="A845" t="str">
            <v>EVL605/П/40х40/</v>
          </cell>
          <cell r="B845" t="str">
            <v>EVL605/П/40х40/WHT/H.U003</v>
          </cell>
          <cell r="C845" t="str">
            <v xml:space="preserve">Рабочая станция 1400*1436*750 на П образном м/к 40х40 цвета WHT, цвет заглушки H, столешница Дуб Честерфилд </v>
          </cell>
          <cell r="D845" t="str">
            <v xml:space="preserve">Нет </v>
          </cell>
          <cell r="E845" t="str">
            <v xml:space="preserve">Нет </v>
          </cell>
          <cell r="F845" t="str">
            <v xml:space="preserve">Дуб Честерфилд </v>
          </cell>
          <cell r="G845">
            <v>31006.571428571428</v>
          </cell>
          <cell r="H845">
            <v>17363.68</v>
          </cell>
        </row>
        <row r="846">
          <cell r="A846" t="str">
            <v>EVL605/П/60х30/</v>
          </cell>
          <cell r="B846" t="str">
            <v>EVL605/П/60х30/ANT/ANT.SLT</v>
          </cell>
          <cell r="C846" t="str">
            <v>Рабочая станция 1400*1436*750 на П образном м/к 60х30 цвета ANT, цвет заглушки ANT, столешница Салтилло</v>
          </cell>
          <cell r="D846" t="str">
            <v xml:space="preserve">Нет </v>
          </cell>
          <cell r="E846" t="str">
            <v xml:space="preserve">Нет </v>
          </cell>
          <cell r="F846" t="str">
            <v>Салтилло</v>
          </cell>
          <cell r="G846">
            <v>31446.685714285712</v>
          </cell>
          <cell r="H846">
            <v>17610.144</v>
          </cell>
        </row>
        <row r="847">
          <cell r="A847" t="str">
            <v>EVL605/П/60х30/</v>
          </cell>
          <cell r="B847" t="str">
            <v>EVL605/П/60х30/ANT/ANT.U003</v>
          </cell>
          <cell r="C847" t="str">
            <v xml:space="preserve">Рабочая станция 1400*1436*750 на П образном м/к 60х30 цвета ANT, цвет заглушки ANT, столешница Дуб Честерфилд </v>
          </cell>
          <cell r="D847" t="str">
            <v xml:space="preserve">Нет </v>
          </cell>
          <cell r="E847" t="str">
            <v xml:space="preserve">Нет </v>
          </cell>
          <cell r="F847" t="str">
            <v xml:space="preserve">Дуб Честерфилд </v>
          </cell>
          <cell r="G847">
            <v>31446.685714285712</v>
          </cell>
          <cell r="H847">
            <v>17610.144</v>
          </cell>
        </row>
        <row r="848">
          <cell r="A848" t="str">
            <v>EVL605/П/60х30/</v>
          </cell>
          <cell r="B848" t="str">
            <v>EVL605/П/60х30/WHT/ANT.U003</v>
          </cell>
          <cell r="C848" t="str">
            <v xml:space="preserve">Рабочая станция 1400*1436*750 на П образном м/к 60х30 цвета WHT, цвет заглушки ANT, столешница Дуб Честерфилд </v>
          </cell>
          <cell r="D848" t="str">
            <v xml:space="preserve">Нет </v>
          </cell>
          <cell r="E848" t="str">
            <v xml:space="preserve">Нет </v>
          </cell>
          <cell r="F848" t="str">
            <v xml:space="preserve">Дуб Честерфилд </v>
          </cell>
          <cell r="G848">
            <v>31446.685714285712</v>
          </cell>
          <cell r="H848">
            <v>17610.144</v>
          </cell>
        </row>
        <row r="849">
          <cell r="A849" t="str">
            <v>EVL605/П/60х30/</v>
          </cell>
          <cell r="B849" t="str">
            <v>EVL605/П/60х30/WHT/H.H</v>
          </cell>
          <cell r="C849" t="str">
            <v>Рабочая станция 1400*1436*750 на П образном м/к 60х30 цвета WHT, цвет заглушки H, столешница БЕЛЫЙ</v>
          </cell>
          <cell r="D849" t="str">
            <v xml:space="preserve">Нет </v>
          </cell>
          <cell r="E849" t="str">
            <v xml:space="preserve">Нет </v>
          </cell>
          <cell r="F849" t="str">
            <v>БЕЛЫЙ</v>
          </cell>
          <cell r="G849">
            <v>31446.685714285712</v>
          </cell>
          <cell r="H849">
            <v>17610.144</v>
          </cell>
        </row>
        <row r="850">
          <cell r="A850" t="str">
            <v>EVL605/П/60х30/</v>
          </cell>
          <cell r="B850" t="str">
            <v>EVL605/П/60х30/WHT/H.L</v>
          </cell>
          <cell r="C850" t="str">
            <v>Рабочая станция 1400*1436*750 на П образном м/к 60х30 цвета WHT, цвет заглушки H, столешница ДУБ 131</v>
          </cell>
          <cell r="D850" t="str">
            <v xml:space="preserve">Нет </v>
          </cell>
          <cell r="E850" t="str">
            <v xml:space="preserve">Нет </v>
          </cell>
          <cell r="F850" t="str">
            <v>ДУБ 131</v>
          </cell>
          <cell r="G850">
            <v>31446.685714285712</v>
          </cell>
          <cell r="H850">
            <v>17610.144</v>
          </cell>
        </row>
        <row r="851">
          <cell r="A851" t="str">
            <v>EVL606/А/60х30/</v>
          </cell>
          <cell r="B851" t="str">
            <v>EVL606/А/60х30/ANT/ANT.U003</v>
          </cell>
          <cell r="C851" t="str">
            <v xml:space="preserve">Рабочая станция 1600*1436*750 на А образном м/к 60х30 цвета ANT, цвет заглушки ANT, столешница Дуб Честерфилд </v>
          </cell>
          <cell r="D851" t="str">
            <v xml:space="preserve">Нет </v>
          </cell>
          <cell r="E851" t="str">
            <v xml:space="preserve">Нет </v>
          </cell>
          <cell r="F851" t="str">
            <v xml:space="preserve">Дуб Честерфилд </v>
          </cell>
          <cell r="G851">
            <v>32254.285714285714</v>
          </cell>
          <cell r="H851">
            <v>18062.400000000001</v>
          </cell>
        </row>
        <row r="852">
          <cell r="A852" t="str">
            <v>EVL606/А/60х30/</v>
          </cell>
          <cell r="B852" t="str">
            <v>EVL606/А/60х30/WHT/H.H</v>
          </cell>
          <cell r="C852" t="str">
            <v>Рабочая станция 1600*1436*750 на А образном м/к 60х30 цвета WHT, цвет заглушки H, столешница БЕЛЫЙ</v>
          </cell>
          <cell r="D852" t="str">
            <v xml:space="preserve">Нет </v>
          </cell>
          <cell r="E852" t="str">
            <v xml:space="preserve">Нет </v>
          </cell>
          <cell r="F852" t="str">
            <v>БЕЛЫЙ</v>
          </cell>
          <cell r="G852">
            <v>32254.285714285714</v>
          </cell>
          <cell r="H852">
            <v>18062.400000000001</v>
          </cell>
        </row>
        <row r="853">
          <cell r="A853" t="str">
            <v>EVL606/О/60х30/</v>
          </cell>
          <cell r="B853" t="str">
            <v>EVL606/О/60х30/ANT/ANT.R2</v>
          </cell>
          <cell r="C853" t="str">
            <v xml:space="preserve">Рабочая станция 1600*1436*750 на О образном м/к 60х30 цвета ANT, цвет заглушки ANT, столешница Светло-серый </v>
          </cell>
          <cell r="D853" t="str">
            <v xml:space="preserve">Нет </v>
          </cell>
          <cell r="E853" t="str">
            <v xml:space="preserve">Нет </v>
          </cell>
          <cell r="F853" t="str">
            <v xml:space="preserve">Светло-серый </v>
          </cell>
          <cell r="G853">
            <v>33173.257142857139</v>
          </cell>
          <cell r="H853">
            <v>18577.024000000001</v>
          </cell>
        </row>
        <row r="854">
          <cell r="A854" t="str">
            <v>EVL606/О/60х30/</v>
          </cell>
          <cell r="B854" t="str">
            <v>EVL606/О/60х30/ANT/ANT.U003</v>
          </cell>
          <cell r="C854" t="str">
            <v xml:space="preserve">Рабочая станция 1600*1436*750 на О образном м/к 60х30 цвета ANT, цвет заглушки ANT, столешница Дуб Честерфилд </v>
          </cell>
          <cell r="D854" t="str">
            <v xml:space="preserve">Нет </v>
          </cell>
          <cell r="E854" t="str">
            <v xml:space="preserve">Нет </v>
          </cell>
          <cell r="F854" t="str">
            <v xml:space="preserve">Дуб Честерфилд </v>
          </cell>
          <cell r="G854">
            <v>34166.057142857142</v>
          </cell>
          <cell r="H854">
            <v>19132.992000000002</v>
          </cell>
        </row>
        <row r="855">
          <cell r="A855" t="str">
            <v>EVL606/П/60х30/</v>
          </cell>
          <cell r="B855" t="str">
            <v>EVL606/П/60х30/ANT/ANT.SLT</v>
          </cell>
          <cell r="C855" t="str">
            <v>Рабочая станция 1600*1436*750 на П образном м/к 60х30 цвета ANT, цвет заглушки ANT, столешница Салтилло</v>
          </cell>
          <cell r="D855" t="str">
            <v xml:space="preserve">Нет </v>
          </cell>
          <cell r="E855" t="str">
            <v xml:space="preserve">Нет </v>
          </cell>
          <cell r="F855" t="str">
            <v>Салтилло</v>
          </cell>
          <cell r="G855">
            <v>32580.685714285712</v>
          </cell>
          <cell r="H855">
            <v>18245.184000000001</v>
          </cell>
        </row>
        <row r="856">
          <cell r="A856" t="str">
            <v>EVL606/П/60х30/</v>
          </cell>
          <cell r="B856" t="str">
            <v>EVL606/П/60х30/ANT/ANT.U003</v>
          </cell>
          <cell r="C856" t="str">
            <v>Рабочая станция 1600*1436*750 на П образном м/к 60х30 цвета ANT, цвет заглушки ANT, столешница Дуб Честерфилд</v>
          </cell>
          <cell r="D856" t="str">
            <v xml:space="preserve">Нет </v>
          </cell>
          <cell r="E856" t="str">
            <v xml:space="preserve">Нет </v>
          </cell>
          <cell r="F856" t="str">
            <v xml:space="preserve">Дуб Честерфилд </v>
          </cell>
          <cell r="G856">
            <v>32580.685714285712</v>
          </cell>
          <cell r="H856">
            <v>18245.184000000001</v>
          </cell>
        </row>
        <row r="857">
          <cell r="A857" t="str">
            <v>EVL606/П/60х30/</v>
          </cell>
          <cell r="B857" t="str">
            <v>EVL606/П/60х30/WHT/H.U003</v>
          </cell>
          <cell r="C857" t="str">
            <v xml:space="preserve">Рабочая станция 1600*1436*750 на П образном м/к 60х30 цвета WHT, цвет заглушки H, столешница Дуб Честерфилд </v>
          </cell>
          <cell r="D857" t="str">
            <v xml:space="preserve">Нет </v>
          </cell>
          <cell r="E857" t="str">
            <v xml:space="preserve">Нет </v>
          </cell>
          <cell r="F857" t="str">
            <v xml:space="preserve">Дуб Честерфилд </v>
          </cell>
          <cell r="G857">
            <v>32580.685714285712</v>
          </cell>
          <cell r="H857">
            <v>18245.184000000001</v>
          </cell>
        </row>
        <row r="858">
          <cell r="A858" t="str">
            <v>EVL609/А/60х30/</v>
          </cell>
          <cell r="B858" t="str">
            <v>EVL609/А/60х30/WHT/H.H</v>
          </cell>
          <cell r="C858" t="str">
            <v>Рабочая станция 1600*1636*750 на А образном м/к 60х30 цвета WHT, цвет заглушки H, столешница БЕЛЫЙ</v>
          </cell>
          <cell r="D858" t="str">
            <v xml:space="preserve">Нет </v>
          </cell>
          <cell r="E858" t="str">
            <v xml:space="preserve">Нет </v>
          </cell>
          <cell r="F858" t="str">
            <v>БЕЛЫЙ</v>
          </cell>
          <cell r="G858">
            <v>33377.771428571425</v>
          </cell>
          <cell r="H858">
            <v>18691.552</v>
          </cell>
        </row>
        <row r="859">
          <cell r="A859" t="str">
            <v>EVL609/П/40х40/</v>
          </cell>
          <cell r="B859" t="str">
            <v>EVL609/П/40х40/ANT/ANT.U003</v>
          </cell>
          <cell r="C859" t="str">
            <v xml:space="preserve">Рабочая станция 1600*1636*750 на П образном м/к 40х40 цвета ANT, цвет заглушки ANT, столешница Дуб Честерфилд </v>
          </cell>
          <cell r="D859" t="str">
            <v xml:space="preserve">Нет </v>
          </cell>
          <cell r="E859" t="str">
            <v xml:space="preserve">Нет </v>
          </cell>
          <cell r="F859" t="str">
            <v xml:space="preserve">Дуб Честерфилд </v>
          </cell>
          <cell r="G859">
            <v>33506.457142857143</v>
          </cell>
          <cell r="H859">
            <v>18763.616000000002</v>
          </cell>
        </row>
        <row r="860">
          <cell r="A860" t="str">
            <v>EVL609/П/60х30/</v>
          </cell>
          <cell r="B860" t="str">
            <v>EVL609/П/60х30/ANT/ANT.U003</v>
          </cell>
          <cell r="C860" t="str">
            <v xml:space="preserve">Рабочая станция 1600*1636*750 на П образном м/к 60х30 цвета ANT, цвет заглушки ANT, столешница Дуб Честерфилд </v>
          </cell>
          <cell r="D860" t="str">
            <v xml:space="preserve">Нет </v>
          </cell>
          <cell r="E860" t="str">
            <v xml:space="preserve">Нет </v>
          </cell>
          <cell r="F860" t="str">
            <v xml:space="preserve">Дуб Честерфилд </v>
          </cell>
          <cell r="G860">
            <v>33937.771428571425</v>
          </cell>
          <cell r="H860">
            <v>19005.151999999998</v>
          </cell>
        </row>
        <row r="861">
          <cell r="A861" t="str">
            <v>EVL609/П/60х30/</v>
          </cell>
          <cell r="B861" t="str">
            <v>EVL609/П/60х30/GR/H.H</v>
          </cell>
          <cell r="C861" t="str">
            <v>Рабочая станция 1600*1636*750 на П образном м/к 60х30 цвета GR, цвет заглушки H, столешница БЕЛЫЙ</v>
          </cell>
          <cell r="D861" t="str">
            <v xml:space="preserve">Нет </v>
          </cell>
          <cell r="E861" t="str">
            <v xml:space="preserve">Нет </v>
          </cell>
          <cell r="F861" t="str">
            <v>БЕЛЫЙ</v>
          </cell>
          <cell r="G861">
            <v>33937.771428571425</v>
          </cell>
          <cell r="H861">
            <v>19005.151999999998</v>
          </cell>
        </row>
        <row r="862">
          <cell r="A862" t="str">
            <v>EVL614/А/60х30/</v>
          </cell>
          <cell r="B862" t="str">
            <v>EVL614/А/60х30/ANT/ANT.U003</v>
          </cell>
          <cell r="C862" t="str">
            <v xml:space="preserve">Рабочая станция криволинейная, глубиной 1436/1836 мм  на А образном м/к 60х30 цвета ANT, цвет заглушки ANT, столешница Дуб Честерфилд </v>
          </cell>
          <cell r="D862" t="str">
            <v xml:space="preserve">Нет </v>
          </cell>
          <cell r="E862" t="str">
            <v xml:space="preserve">Нет </v>
          </cell>
          <cell r="F862" t="str">
            <v xml:space="preserve">Дуб Честерфилд </v>
          </cell>
          <cell r="G862">
            <v>31713.828571428574</v>
          </cell>
          <cell r="H862">
            <v>17759.744000000002</v>
          </cell>
        </row>
        <row r="863">
          <cell r="A863" t="str">
            <v>EVL614/П/60х30/</v>
          </cell>
          <cell r="B863" t="str">
            <v>EVL614/П/60х30/ANT/ANT.U003</v>
          </cell>
          <cell r="C863" t="str">
            <v xml:space="preserve">Рабочая станция криволинейная, глубиной 1436/1836 мм  на П образном м/к 60х30 цвета ANT, цвет заглушки ANT, столешница Дуб Честерфилд </v>
          </cell>
          <cell r="D863" t="str">
            <v xml:space="preserve">Нет </v>
          </cell>
          <cell r="E863" t="str">
            <v xml:space="preserve">Нет </v>
          </cell>
          <cell r="F863" t="str">
            <v xml:space="preserve">Дуб Честерфилд </v>
          </cell>
          <cell r="G863">
            <v>31713.828571428574</v>
          </cell>
          <cell r="H863">
            <v>17759.744000000002</v>
          </cell>
        </row>
        <row r="864">
          <cell r="A864" t="str">
            <v>EVL615/П/40х40/</v>
          </cell>
          <cell r="B864" t="str">
            <v>EVL615/П/40х40/ANT/ANT.U003</v>
          </cell>
          <cell r="C864" t="str">
            <v xml:space="preserve">Рабочая станция криволинейная, глубиной 1436/1836 мм  на П образном м/к 40х40 цвета ANT, цвет заглушки ANT, столешница Дуб Честерфилд </v>
          </cell>
          <cell r="D864" t="str">
            <v xml:space="preserve">Нет </v>
          </cell>
          <cell r="E864" t="str">
            <v xml:space="preserve">Нет </v>
          </cell>
          <cell r="F864" t="str">
            <v xml:space="preserve">Дуб Честерфилд </v>
          </cell>
          <cell r="G864">
            <v>32696.62857142857</v>
          </cell>
          <cell r="H864">
            <v>18310.112000000001</v>
          </cell>
        </row>
        <row r="865">
          <cell r="A865" t="str">
            <v>EVL615/П/60х30/</v>
          </cell>
          <cell r="B865" t="str">
            <v>EVL615/П/60х30/ANT/ANT.U003</v>
          </cell>
          <cell r="C865" t="str">
            <v xml:space="preserve">Рабочая станция криволинейная, глубиной 1436/1836 мм  на П образном м/к 60х30 цвета ANT, цвет заглушки ANT, столешница Дуб Честерфилд </v>
          </cell>
          <cell r="D865" t="str">
            <v xml:space="preserve">Нет </v>
          </cell>
          <cell r="E865" t="str">
            <v xml:space="preserve">Нет </v>
          </cell>
          <cell r="F865" t="str">
            <v xml:space="preserve">Дуб Честерфилд </v>
          </cell>
          <cell r="G865">
            <v>32964.742857142854</v>
          </cell>
          <cell r="H865">
            <v>18460.256000000001</v>
          </cell>
        </row>
        <row r="866">
          <cell r="A866" t="str">
            <v>EVL618/П/60х30/</v>
          </cell>
          <cell r="B866" t="str">
            <v>EVL618/П/60х30/ANT/ANT.U003</v>
          </cell>
          <cell r="C866" t="str">
            <v xml:space="preserve">Рабочая станция эргономичная, глубиной 1436/2436 мм на П образном м/к 60х30 цвета ANT, цвет заглушки ANT, столешница Дуб Честерфилд </v>
          </cell>
          <cell r="D866" t="str">
            <v xml:space="preserve">Нет </v>
          </cell>
          <cell r="E866" t="str">
            <v xml:space="preserve">Нет </v>
          </cell>
          <cell r="F866" t="str">
            <v xml:space="preserve">Дуб Честерфилд </v>
          </cell>
          <cell r="G866">
            <v>52208.057142857142</v>
          </cell>
          <cell r="H866">
            <v>29236.512000000002</v>
          </cell>
        </row>
        <row r="867">
          <cell r="A867" t="str">
            <v>EVL646/П/40х40/</v>
          </cell>
          <cell r="B867" t="str">
            <v>EVL646/П/40х40/WHT/H.H</v>
          </cell>
          <cell r="C867" t="str">
            <v>Рабочая станция на 2 раб.места, на П образном м/к 40х40 цвета WHT, цвет заглушки H, гл. 600 мм</v>
          </cell>
          <cell r="D867" t="str">
            <v xml:space="preserve">Нет </v>
          </cell>
          <cell r="E867" t="str">
            <v xml:space="preserve">Нет </v>
          </cell>
          <cell r="F867" t="str">
            <v>БЕЛЫЙ</v>
          </cell>
          <cell r="G867">
            <v>31254.400000000005</v>
          </cell>
          <cell r="H867">
            <v>17502.464000000004</v>
          </cell>
        </row>
        <row r="868">
          <cell r="A868" t="str">
            <v>EVL648/П/60х30/</v>
          </cell>
          <cell r="B868" t="str">
            <v>EVL648/П/60х30/ANT/ANT.SLT</v>
          </cell>
          <cell r="C868" t="str">
            <v xml:space="preserve">Рабочая станция на 2 раб.места , (бенч-система)  2400*700*750 на П образном м/к 60х30 цвета ANT, цвет заглушки ANT, столешница Салтилло, глубиной 700 </v>
          </cell>
          <cell r="D868" t="str">
            <v xml:space="preserve">Нет </v>
          </cell>
          <cell r="E868" t="str">
            <v xml:space="preserve">Нет </v>
          </cell>
          <cell r="F868" t="str">
            <v>Салтилло</v>
          </cell>
          <cell r="G868">
            <v>32531.371428571423</v>
          </cell>
          <cell r="H868">
            <v>18217.567999999999</v>
          </cell>
        </row>
        <row r="869">
          <cell r="A869" t="str">
            <v>EVL648/П/60х30/</v>
          </cell>
          <cell r="B869" t="str">
            <v>EVL648/П/60х30/ANT/ANT.U003</v>
          </cell>
          <cell r="C869" t="str">
            <v xml:space="preserve">Рабочая станция на 2 раб.места , (бенч-система)  2400*700*750 на П образном м/к 60х30, глубиной 700 </v>
          </cell>
          <cell r="D869" t="str">
            <v xml:space="preserve">Нет </v>
          </cell>
          <cell r="E869" t="str">
            <v xml:space="preserve">Нет </v>
          </cell>
          <cell r="F869" t="str">
            <v xml:space="preserve">Дуб Честерфилд </v>
          </cell>
          <cell r="G869">
            <v>32477.199999999997</v>
          </cell>
          <cell r="H869">
            <v>18187.232</v>
          </cell>
        </row>
        <row r="870">
          <cell r="A870" t="str">
            <v>EVL649/П/40х40/</v>
          </cell>
          <cell r="B870" t="str">
            <v>EVL649/П/40х40/WHT/H.H</v>
          </cell>
          <cell r="C870" t="str">
            <v>Рабочая станция на 2 раб.места, гл.700 мм на П образном м/к 40х40 цвета WHT, цвет заглушки H</v>
          </cell>
          <cell r="D870" t="str">
            <v xml:space="preserve">Нет </v>
          </cell>
          <cell r="E870" t="str">
            <v xml:space="preserve">Нет </v>
          </cell>
          <cell r="F870" t="str">
            <v>БЕЛЫЙ</v>
          </cell>
          <cell r="G870">
            <v>33135.37142857143</v>
          </cell>
          <cell r="H870">
            <v>18555.808000000001</v>
          </cell>
        </row>
        <row r="871">
          <cell r="A871" t="str">
            <v>EVL649/П/60х30/</v>
          </cell>
          <cell r="B871" t="str">
            <v>EVL649/П/60х30/ANT/ANT.SLT</v>
          </cell>
          <cell r="C871" t="str">
            <v>Рабочая станция на 2 раб.места, гл.700 мм на П образном м/к 60х30 цвета ANT, цвет заглушки ANT, столешница Салтилло</v>
          </cell>
          <cell r="D871" t="str">
            <v xml:space="preserve">Нет </v>
          </cell>
          <cell r="E871" t="str">
            <v xml:space="preserve">Нет </v>
          </cell>
          <cell r="F871" t="str">
            <v>Салтилло</v>
          </cell>
          <cell r="G871">
            <v>33857.314285714288</v>
          </cell>
          <cell r="H871">
            <v>18960.096000000001</v>
          </cell>
        </row>
        <row r="872">
          <cell r="A872" t="str">
            <v>EVL649/П/60х30/</v>
          </cell>
          <cell r="B872" t="str">
            <v>EVL649/П/60х30/ANT/ANT.U003</v>
          </cell>
          <cell r="C872" t="str">
            <v xml:space="preserve">Рабочая станция на 2 раб.места, гл.700 мм на П образном м/к 60х30 цвета ANT, цвет заглушки ANT, столешница Дуб Честерфилд </v>
          </cell>
          <cell r="D872" t="str">
            <v xml:space="preserve">Нет </v>
          </cell>
          <cell r="E872" t="str">
            <v xml:space="preserve">Нет </v>
          </cell>
          <cell r="F872" t="str">
            <v xml:space="preserve">Дуб Честерфилд </v>
          </cell>
          <cell r="G872">
            <v>33857.314285714288</v>
          </cell>
          <cell r="H872">
            <v>18960.096000000001</v>
          </cell>
        </row>
        <row r="873">
          <cell r="A873" t="str">
            <v>EVL650/П/60х30/</v>
          </cell>
          <cell r="B873" t="str">
            <v>EVL650/П/60х30/ANT/ANT.U003</v>
          </cell>
          <cell r="C873" t="str">
            <v xml:space="preserve">Рабочая станция на 2 раб.места, гл.700 мм на П образном м/к 60х30 цвета ANT, цвет заглушки ANT, столешница Дуб Честерфилд </v>
          </cell>
          <cell r="D873" t="str">
            <v xml:space="preserve">Нет </v>
          </cell>
          <cell r="E873" t="str">
            <v xml:space="preserve">Нет </v>
          </cell>
          <cell r="F873" t="str">
            <v xml:space="preserve">Дуб Честерфилд </v>
          </cell>
          <cell r="G873">
            <v>35089.314285714288</v>
          </cell>
          <cell r="H873">
            <v>19650.016000000003</v>
          </cell>
        </row>
        <row r="874">
          <cell r="A874" t="str">
            <v>EVL652/А/60х30/</v>
          </cell>
          <cell r="B874" t="str">
            <v>EVL652/А/60х30/WHT/H.H</v>
          </cell>
          <cell r="C874" t="str">
            <v>Рабочая станция на 2 раб.места, гл.800 мм на А образном м/к 60х30 цвета WHT, цвет заглушки H, столешница БЕЛЫЙ</v>
          </cell>
          <cell r="D874" t="str">
            <v xml:space="preserve">Нет </v>
          </cell>
          <cell r="E874" t="str">
            <v xml:space="preserve">Нет </v>
          </cell>
          <cell r="F874" t="str">
            <v>БЕЛЫЙ</v>
          </cell>
          <cell r="G874">
            <v>34676.571428571428</v>
          </cell>
          <cell r="H874">
            <v>19418.88</v>
          </cell>
        </row>
        <row r="875">
          <cell r="A875" t="str">
            <v>EVL652/П/60х30/</v>
          </cell>
          <cell r="B875" t="str">
            <v>EVL652/П/60х30/ANT/ANT.U003</v>
          </cell>
          <cell r="C875" t="str">
            <v xml:space="preserve">Рабочая станция на 2 раб.места, гл.800 мм на П образном м/к 60х30 цвета ANT, цвет заглушки ANT, столешница Дуб Честерфилд </v>
          </cell>
          <cell r="D875" t="str">
            <v xml:space="preserve">Нет </v>
          </cell>
          <cell r="E875" t="str">
            <v xml:space="preserve">Нет </v>
          </cell>
          <cell r="F875" t="str">
            <v xml:space="preserve">Дуб Честерфилд </v>
          </cell>
          <cell r="G875">
            <v>34992.342857142852</v>
          </cell>
          <cell r="H875">
            <v>19595.712</v>
          </cell>
        </row>
        <row r="876">
          <cell r="A876" t="str">
            <v>EVL653/П/40х40/</v>
          </cell>
          <cell r="B876" t="str">
            <v>EVL653/П/40х40/ANT/ANT.U003</v>
          </cell>
          <cell r="C876" t="str">
            <v xml:space="preserve">Рабочая станция на 2 раб.места, гл.800 мм на П образном м/к 40х40 цвета ANT, цвет заглушки ANT, столешница Дуб Честерфилд </v>
          </cell>
          <cell r="D876" t="str">
            <v xml:space="preserve">Нет </v>
          </cell>
          <cell r="E876" t="str">
            <v xml:space="preserve">Нет </v>
          </cell>
          <cell r="F876" t="str">
            <v xml:space="preserve">Дуб Честерфилд </v>
          </cell>
          <cell r="G876">
            <v>35738.800000000003</v>
          </cell>
          <cell r="H876">
            <v>20013.728000000003</v>
          </cell>
        </row>
        <row r="877">
          <cell r="A877" t="str">
            <v>EVL653/П/60х30/</v>
          </cell>
          <cell r="B877" t="str">
            <v>EVL653/П/60х30/ANT/ANT.U003</v>
          </cell>
          <cell r="C877" t="str">
            <v xml:space="preserve">Рабочая станция на 2 раб.места, гл.800 мм на П образном м/к 60х30 цвета ANT, цвет заглушки ANT, столешница Дуб Честерфилд </v>
          </cell>
          <cell r="D877" t="str">
            <v xml:space="preserve">Нет </v>
          </cell>
          <cell r="E877" t="str">
            <v xml:space="preserve">Нет </v>
          </cell>
          <cell r="F877" t="str">
            <v xml:space="preserve">Дуб Честерфилд </v>
          </cell>
          <cell r="G877">
            <v>36292.514285714286</v>
          </cell>
          <cell r="H877">
            <v>20323.808000000001</v>
          </cell>
        </row>
        <row r="878">
          <cell r="A878" t="str">
            <v>EVL657/П/60х30/</v>
          </cell>
          <cell r="B878" t="str">
            <v>EVL657/П/60х30/ANT/ANT.SLT</v>
          </cell>
          <cell r="C878" t="str">
            <v>Рабочая станция на 3 раб.места, гл.700 мм на П образном м/к 60х30 цвета ANT, цвет заглушки ANT, столешница Салтилло</v>
          </cell>
          <cell r="D878" t="str">
            <v xml:space="preserve">Нет </v>
          </cell>
          <cell r="E878" t="str">
            <v xml:space="preserve">Нет </v>
          </cell>
          <cell r="F878" t="str">
            <v>Салтилло</v>
          </cell>
          <cell r="G878">
            <v>47851.657142857148</v>
          </cell>
          <cell r="H878">
            <v>26796.928000000004</v>
          </cell>
        </row>
        <row r="879">
          <cell r="A879" t="str">
            <v>EVL658/П/60х30/</v>
          </cell>
          <cell r="B879" t="str">
            <v>EVL658/П/60х30/ANT/ANT.U003</v>
          </cell>
          <cell r="C879" t="str">
            <v xml:space="preserve">Рабочая станция на 3 раб.места, гл.700 мм на П образном м/к 60х30 цвета ANT, цвет заглушки ANT, столешница Дуб Честерфилд </v>
          </cell>
          <cell r="D879" t="str">
            <v xml:space="preserve">Нет </v>
          </cell>
          <cell r="E879" t="str">
            <v xml:space="preserve">Нет </v>
          </cell>
          <cell r="F879" t="str">
            <v xml:space="preserve">Дуб Честерфилд </v>
          </cell>
          <cell r="G879">
            <v>49747.057142857142</v>
          </cell>
          <cell r="H879">
            <v>27858.352000000003</v>
          </cell>
        </row>
        <row r="880">
          <cell r="A880" t="str">
            <v>EVL661/А/60х30/</v>
          </cell>
          <cell r="B880" t="str">
            <v>EVL661/А/60х30/WHT/H.H</v>
          </cell>
          <cell r="C880" t="str">
            <v>Рабочая станция на 3 раб.места, гл.800 мм на А образном м/к 60х30 цвета WHT, цвет заглушки H, столешница БЕЛЫЙ</v>
          </cell>
          <cell r="D880" t="str">
            <v xml:space="preserve">Нет </v>
          </cell>
          <cell r="E880" t="str">
            <v xml:space="preserve">Нет </v>
          </cell>
          <cell r="F880" t="str">
            <v>БЕЛЫЙ</v>
          </cell>
          <cell r="G880">
            <v>50799.6</v>
          </cell>
          <cell r="H880">
            <v>28447.776000000002</v>
          </cell>
        </row>
        <row r="881">
          <cell r="A881" t="str">
            <v>EVL662/П/60х30/</v>
          </cell>
          <cell r="B881" t="str">
            <v>EVL662/П/60х30/ANT/ANT.U003</v>
          </cell>
          <cell r="C881" t="str">
            <v xml:space="preserve">Рабочая станция на 3 раб.места, гл.800 мм на П образном м/к 60х30 цвета ANT, цвет заглушки ANT, столешница Дуб Честерфилд </v>
          </cell>
          <cell r="D881" t="str">
            <v xml:space="preserve">Нет </v>
          </cell>
          <cell r="E881" t="str">
            <v xml:space="preserve">Нет </v>
          </cell>
          <cell r="F881" t="str">
            <v xml:space="preserve">Дуб Честерфилд </v>
          </cell>
          <cell r="G881">
            <v>53223.514285714286</v>
          </cell>
          <cell r="H881">
            <v>29805.168000000001</v>
          </cell>
        </row>
        <row r="882">
          <cell r="A882" t="str">
            <v>EVL663/П/60х30/</v>
          </cell>
          <cell r="B882" t="str">
            <v>EVL663/П/60х30/ANT/ANT.U003</v>
          </cell>
          <cell r="C882" t="str">
            <v xml:space="preserve">Рабочая станция на 4 раб.места , с шириной 1-го рабочего места 600 мм на П образном м/к 60х30 цвета ANT, цвет заглушки ANT, столешница Дуб Честерфилд </v>
          </cell>
          <cell r="D882" t="str">
            <v xml:space="preserve">Нет </v>
          </cell>
          <cell r="E882" t="str">
            <v xml:space="preserve">Нет </v>
          </cell>
          <cell r="F882" t="str">
            <v xml:space="preserve">Дуб Честерфилд </v>
          </cell>
          <cell r="G882">
            <v>54274.857142857138</v>
          </cell>
          <cell r="H882">
            <v>30393.920000000002</v>
          </cell>
        </row>
        <row r="883">
          <cell r="A883" t="str">
            <v>EVL663/П/60х30/</v>
          </cell>
          <cell r="B883" t="str">
            <v>EVL663/П/60х30/GR/H.H</v>
          </cell>
          <cell r="C883" t="str">
            <v>Рабочая станция на 4 раб.места , с шириной 1-го рабочего места 600 мм на П образном м/к 60х30 цвета GR, цвет заглушки H, столешница БЕЛЫЙ</v>
          </cell>
          <cell r="D883" t="str">
            <v xml:space="preserve">Нет </v>
          </cell>
          <cell r="E883" t="str">
            <v xml:space="preserve">Нет </v>
          </cell>
          <cell r="F883" t="str">
            <v>БЕЛЫЙ</v>
          </cell>
          <cell r="G883">
            <v>54274.857142857138</v>
          </cell>
          <cell r="H883">
            <v>30393.920000000002</v>
          </cell>
        </row>
        <row r="884">
          <cell r="A884" t="str">
            <v>EVL665/П/60х30/</v>
          </cell>
          <cell r="B884" t="str">
            <v>EVL665/П/60х30/ANT/ANT.SLT</v>
          </cell>
          <cell r="C884" t="str">
            <v>Рабочая станция на 4 раб.места , с шириной 1-го рабочего места 600 мм на П образном м/к 60х30 цвета ANT, цвет заглушки ANT, столешница Салтилло</v>
          </cell>
          <cell r="D884" t="str">
            <v xml:space="preserve">Нет </v>
          </cell>
          <cell r="E884" t="str">
            <v xml:space="preserve">Нет </v>
          </cell>
          <cell r="F884" t="str">
            <v>Салтилло</v>
          </cell>
          <cell r="G884">
            <v>59173.599999999999</v>
          </cell>
          <cell r="H884">
            <v>33137.216</v>
          </cell>
        </row>
        <row r="885">
          <cell r="A885" t="str">
            <v>EVL666/A/60х30/</v>
          </cell>
          <cell r="B885" t="str">
            <v>EVL666/A/60х30/ANT/ANT.U003</v>
          </cell>
          <cell r="C885" t="str">
            <v>Рабочая станция на 4 раб.места , с шириной 1-го рабочего места 700 мм на A образном м/к 60х30 цвета ANT, цвет заглушки ANT, столешница Дуб честерфилд</v>
          </cell>
          <cell r="D885" t="str">
            <v xml:space="preserve">Нет </v>
          </cell>
          <cell r="E885" t="str">
            <v xml:space="preserve">Нет </v>
          </cell>
          <cell r="F885" t="str">
            <v xml:space="preserve">Дуб Честерфилд </v>
          </cell>
          <cell r="G885">
            <v>49485.95</v>
          </cell>
          <cell r="H885">
            <v>27712.132000000001</v>
          </cell>
        </row>
        <row r="886">
          <cell r="A886" t="str">
            <v>EVL666/О/60х30/</v>
          </cell>
          <cell r="B886" t="str">
            <v>EVL666/О/60х30/ANT/ANT.H</v>
          </cell>
          <cell r="C886" t="str">
            <v>Рабочая станция на 4 раб.места , с шириной 1-го рабочего места 700 мм на О образном м/к 60х30 цвета ANT, цвет заглушки ANT, столешница БЕЛЫЙ</v>
          </cell>
          <cell r="D886" t="str">
            <v xml:space="preserve">Нет </v>
          </cell>
          <cell r="E886" t="str">
            <v xml:space="preserve">Нет </v>
          </cell>
          <cell r="F886" t="str">
            <v>БЕЛЫЙ</v>
          </cell>
          <cell r="G886">
            <v>49485.95</v>
          </cell>
          <cell r="H886">
            <v>27712.132000000001</v>
          </cell>
        </row>
        <row r="887">
          <cell r="A887" t="str">
            <v>EVL666/П/60х30/</v>
          </cell>
          <cell r="B887" t="str">
            <v>EVL666/П/60х30/ANT/ANT.U003</v>
          </cell>
          <cell r="C887" t="str">
            <v xml:space="preserve">Рабочая станция на 4 раб.места , с шириной 1-го рабочего места 700 мм на П образном м/к 60х30 цвета ANT, цвет заглушки ANT, столешница Дуб Честерфилд </v>
          </cell>
          <cell r="D887" t="str">
            <v xml:space="preserve">Нет </v>
          </cell>
          <cell r="E887" t="str">
            <v xml:space="preserve">Нет </v>
          </cell>
          <cell r="F887" t="str">
            <v xml:space="preserve">Дуб Честерфилд </v>
          </cell>
          <cell r="G887">
            <v>49485.95</v>
          </cell>
          <cell r="H887">
            <v>27712.132000000001</v>
          </cell>
        </row>
        <row r="888">
          <cell r="A888" t="str">
            <v>EVL667/О/60х30/</v>
          </cell>
          <cell r="B888" t="str">
            <v>EVL667/О/60х30/ANT/ANT.H</v>
          </cell>
          <cell r="C888" t="str">
            <v>Рабочая станция на 4 раб.места , с шириной 1-го рабочего места 700 мм на О образном м/к 60х30 цвета ANT, цвет заглушки ANT, столешница БЕЛЫЙ</v>
          </cell>
          <cell r="D888" t="str">
            <v xml:space="preserve">Нет </v>
          </cell>
          <cell r="E888" t="str">
            <v xml:space="preserve">Нет </v>
          </cell>
          <cell r="F888" t="str">
            <v>БЕЛЫЙ</v>
          </cell>
          <cell r="G888">
            <v>60207.37142857143</v>
          </cell>
          <cell r="H888">
            <v>33716.128000000004</v>
          </cell>
        </row>
        <row r="889">
          <cell r="A889" t="str">
            <v>EVL667/О/60х30/</v>
          </cell>
          <cell r="B889" t="str">
            <v>EVL667/О/60х30/ANT/ANT.SLT</v>
          </cell>
          <cell r="C889" t="str">
            <v>Рабочая станция на 4 раб.места , с шириной 1-го рабочего места 700 мм на О образном м/к 60х30 цвета ANT, цвет заглушки ANT, столешница Салтилло</v>
          </cell>
          <cell r="D889" t="str">
            <v xml:space="preserve">Нет </v>
          </cell>
          <cell r="E889" t="str">
            <v xml:space="preserve">Нет </v>
          </cell>
          <cell r="F889" t="str">
            <v>Салтилло</v>
          </cell>
          <cell r="G889">
            <v>60207.37142857143</v>
          </cell>
          <cell r="H889">
            <v>33716.128000000004</v>
          </cell>
        </row>
        <row r="890">
          <cell r="A890" t="str">
            <v>EVL667/П/60х30/</v>
          </cell>
          <cell r="B890" t="str">
            <v>EVL667/П/60х30/ANT/ANT.SLT</v>
          </cell>
          <cell r="C890" t="str">
            <v>Рабочая станция на 4 раб.места , с шириной 1-го рабочего места 700 мм на П образном м/к 60х30 цвета ANT, цвет заглушки ANT, столешница Салтилло</v>
          </cell>
          <cell r="D890" t="str">
            <v xml:space="preserve">Нет </v>
          </cell>
          <cell r="E890" t="str">
            <v xml:space="preserve">Нет </v>
          </cell>
          <cell r="F890" t="str">
            <v>Салтилло</v>
          </cell>
          <cell r="G890">
            <v>59315.599999999991</v>
          </cell>
          <cell r="H890">
            <v>33216.735999999997</v>
          </cell>
        </row>
        <row r="891">
          <cell r="A891" t="str">
            <v>EVL667/П/60х30/</v>
          </cell>
          <cell r="B891" t="str">
            <v>EVL667/П/60х30/ANT/ANT.U003</v>
          </cell>
          <cell r="C891" t="str">
            <v xml:space="preserve">Рабочая станция на 4 раб.места , с шириной 1-го рабочего места 700 мм на П образном м/к 60х30 цвета ANT, цвет заглушки ANT, столешница Дуб Честерфилд </v>
          </cell>
          <cell r="D891" t="str">
            <v xml:space="preserve">Нет </v>
          </cell>
          <cell r="E891" t="str">
            <v xml:space="preserve">Нет </v>
          </cell>
          <cell r="F891" t="str">
            <v xml:space="preserve">Дуб Честерфилд </v>
          </cell>
          <cell r="G891">
            <v>59315.599999999991</v>
          </cell>
          <cell r="H891">
            <v>33216.735999999997</v>
          </cell>
        </row>
        <row r="892">
          <cell r="A892" t="str">
            <v>EVL668/А/60х30/</v>
          </cell>
          <cell r="B892" t="str">
            <v>EVL668/А/60х30/WHT/H.H</v>
          </cell>
          <cell r="C892" t="str">
            <v>Рабочая станция на 4 раб.места , с шириной 1-го рабочего места 700 мм на А образном м/к 60х30 цвета WHT, цвет заглушки H, столешница БЕЛЫЙ</v>
          </cell>
          <cell r="D892" t="str">
            <v xml:space="preserve">Нет </v>
          </cell>
          <cell r="E892" t="str">
            <v xml:space="preserve">Нет </v>
          </cell>
          <cell r="F892" t="str">
            <v>БЕЛЫЙ</v>
          </cell>
          <cell r="G892">
            <v>60804.171428571426</v>
          </cell>
          <cell r="H892">
            <v>34050.336000000003</v>
          </cell>
        </row>
        <row r="893">
          <cell r="A893" t="str">
            <v>EVL668/П/60х30/</v>
          </cell>
          <cell r="B893" t="str">
            <v>EVL668/П/60х30/ANT/ANT.U003</v>
          </cell>
          <cell r="C893" t="str">
            <v xml:space="preserve">Рабочая станция на 4 раб.места , с шириной 1-го рабочего места 700 мм на П образном м/к 60х30 цвета ANT, цвет заглушки ANT, столешница Дуб Честерфилд </v>
          </cell>
          <cell r="D893" t="str">
            <v xml:space="preserve">Нет </v>
          </cell>
          <cell r="E893" t="str">
            <v xml:space="preserve">Нет </v>
          </cell>
          <cell r="F893" t="str">
            <v xml:space="preserve">Дуб Честерфилд </v>
          </cell>
          <cell r="G893">
            <v>61779.6</v>
          </cell>
          <cell r="H893">
            <v>34596.576000000001</v>
          </cell>
        </row>
        <row r="894">
          <cell r="A894" t="str">
            <v>EVL670/А/60х30/</v>
          </cell>
          <cell r="B894" t="str">
            <v>EVL670/А/60х30/WHT/H.H</v>
          </cell>
          <cell r="C894" t="str">
            <v>Рабочая станция на 4 раб.места , с шириной 1-го рабочего места 800 мм на А образном м/к 60х30 цвета WHT, цвет заглушки H, столешница БЕЛЫЙ</v>
          </cell>
          <cell r="D894" t="str">
            <v xml:space="preserve">Нет </v>
          </cell>
          <cell r="E894" t="str">
            <v xml:space="preserve">Нет </v>
          </cell>
          <cell r="F894" t="str">
            <v>БЕЛЫЙ</v>
          </cell>
          <cell r="G894">
            <v>61524.171428571426</v>
          </cell>
          <cell r="H894">
            <v>34453.536</v>
          </cell>
        </row>
        <row r="895">
          <cell r="A895" t="str">
            <v>EVL670/П/60х30/</v>
          </cell>
          <cell r="B895" t="str">
            <v>EVL670/П/60х30/ANT/ANT.U003</v>
          </cell>
          <cell r="C895" t="str">
            <v xml:space="preserve">Рабочая станция на 4 раб.места , с шириной 1-го рабочего места 800 мм на П образном м/к 60х30 цвета ANT, цвет заглушки ANT, столешница Дуб Честерфилд </v>
          </cell>
          <cell r="D895" t="str">
            <v xml:space="preserve">Нет </v>
          </cell>
          <cell r="E895" t="str">
            <v xml:space="preserve">Нет </v>
          </cell>
          <cell r="F895" t="str">
            <v xml:space="preserve">Дуб Честерфилд </v>
          </cell>
          <cell r="G895">
            <v>62161.542857142849</v>
          </cell>
          <cell r="H895">
            <v>34810.464</v>
          </cell>
        </row>
        <row r="896">
          <cell r="A896" t="str">
            <v>EVL671/А/60х30/</v>
          </cell>
          <cell r="B896" t="str">
            <v>EVL671/А/60х30/WHT/H.H</v>
          </cell>
          <cell r="C896" t="str">
            <v>Рабочая станция на 4 раб.места , с шириной 1-го рабочего места 800 мм на А образном м/к 60х30 цвета WHT, цвет заглушки H, столешница БЕЛЫЙ</v>
          </cell>
          <cell r="D896" t="str">
            <v xml:space="preserve">Нет </v>
          </cell>
          <cell r="E896" t="str">
            <v xml:space="preserve">Нет </v>
          </cell>
          <cell r="F896" t="str">
            <v>БЕЛЫЙ</v>
          </cell>
          <cell r="G896">
            <v>63647.714285714283</v>
          </cell>
          <cell r="H896">
            <v>35642.720000000001</v>
          </cell>
        </row>
        <row r="897">
          <cell r="A897" t="str">
            <v>EVL671/П/40х40/</v>
          </cell>
          <cell r="B897" t="str">
            <v>EVL671/П/40х40/ANT/ANT.U003</v>
          </cell>
          <cell r="C897" t="str">
            <v xml:space="preserve">Рабочая станция на 4 раб.места , с шириной 1-го рабочего места 800 мм на П образном м/к 40х40 цвета ANT, цвет заглушки ANT, столешница Дуб Честерфилд </v>
          </cell>
          <cell r="D897" t="str">
            <v xml:space="preserve">Нет </v>
          </cell>
          <cell r="E897" t="str">
            <v xml:space="preserve">Нет </v>
          </cell>
          <cell r="F897" t="str">
            <v xml:space="preserve">Дуб Честерфилд </v>
          </cell>
          <cell r="G897">
            <v>63669.028571428571</v>
          </cell>
          <cell r="H897">
            <v>35654.656000000003</v>
          </cell>
        </row>
        <row r="898">
          <cell r="A898" t="str">
            <v>EVL671/П/60х30/</v>
          </cell>
          <cell r="B898" t="str">
            <v>EVL671/П/60х30/ANT/ANT.U003</v>
          </cell>
          <cell r="C898" t="str">
            <v xml:space="preserve">Рабочая станция на 4 раб.места , с шириной 1-го рабочего места 800 мм на П образном м/к 60х30 цвета ANT, цвет заглушки ANT, столешница Дуб Честерфилд </v>
          </cell>
          <cell r="D898" t="str">
            <v xml:space="preserve">Нет </v>
          </cell>
          <cell r="E898" t="str">
            <v xml:space="preserve">Нет </v>
          </cell>
          <cell r="F898" t="str">
            <v xml:space="preserve">Дуб Честерфилд </v>
          </cell>
          <cell r="G898">
            <v>64761.885714285716</v>
          </cell>
          <cell r="H898">
            <v>36266.656000000003</v>
          </cell>
        </row>
        <row r="899">
          <cell r="A899" t="str">
            <v>EVL671/П/60х30/</v>
          </cell>
          <cell r="B899" t="str">
            <v>EVL671/П/60х30/GR/H.H</v>
          </cell>
          <cell r="C899" t="str">
            <v>Рабочая станция на 4 раб.места , с шириной 1-го рабочего места 800 мм на П образном м/к 60х30 цвета GR, цвет заглушки H, столешница БЕЛЫЙ</v>
          </cell>
          <cell r="D899" t="str">
            <v xml:space="preserve">Нет </v>
          </cell>
          <cell r="E899" t="str">
            <v xml:space="preserve">Нет </v>
          </cell>
          <cell r="F899" t="str">
            <v>БЕЛЫЙ</v>
          </cell>
          <cell r="G899">
            <v>64761.885714285716</v>
          </cell>
          <cell r="H899">
            <v>36266.656000000003</v>
          </cell>
        </row>
        <row r="900">
          <cell r="A900" t="str">
            <v>EVL672/П/60х30/</v>
          </cell>
          <cell r="B900" t="str">
            <v>EVL672/П/60х30/ANT/ANT.U003</v>
          </cell>
          <cell r="C900" t="str">
            <v xml:space="preserve">Рабочая станция на 6 раб.мест ,с шириной 1-го рабочего места 600 мм на П образном м/к 60х30 цвета ANT, цвет заглушки ANT, столешница Дуб Честерфилд </v>
          </cell>
          <cell r="D900" t="str">
            <v xml:space="preserve">Нет </v>
          </cell>
          <cell r="E900" t="str">
            <v xml:space="preserve">Нет </v>
          </cell>
          <cell r="F900" t="str">
            <v xml:space="preserve">Дуб Честерфилд </v>
          </cell>
          <cell r="G900">
            <v>80087.142857142855</v>
          </cell>
          <cell r="H900">
            <v>44848.800000000003</v>
          </cell>
        </row>
        <row r="901">
          <cell r="A901" t="str">
            <v>EVL675/А/60х30/</v>
          </cell>
          <cell r="B901" t="str">
            <v>EVL675/А/60х30/ANT/ANT.U003</v>
          </cell>
          <cell r="C901" t="str">
            <v>Рабочая станция на 6 раб.мест, с шириной 1-го рабочего места 700 мм на А образном м/к 60х30 цвета ANT, цвет заглушки ANT, столешница Дуб честерфилд</v>
          </cell>
          <cell r="D901" t="str">
            <v xml:space="preserve">Нет </v>
          </cell>
          <cell r="E901" t="str">
            <v xml:space="preserve">Нет </v>
          </cell>
          <cell r="F901" t="str">
            <v xml:space="preserve">Дуб Честерфилд </v>
          </cell>
          <cell r="G901">
            <v>83468.57142857142</v>
          </cell>
          <cell r="H901">
            <v>46742.400000000001</v>
          </cell>
        </row>
        <row r="902">
          <cell r="A902" t="str">
            <v>EVL675/О/60х30/</v>
          </cell>
          <cell r="B902" t="str">
            <v>EVL675/О/60х30/ANT/ANT.H</v>
          </cell>
          <cell r="C902" t="str">
            <v>Рабочая станция на 6 раб.мест, с шириной 1-го рабочего места 700 мм на О образном м/к 60х30 цвета ANT, цвет заглушки ANT, столешница БЕЛЫЙ</v>
          </cell>
          <cell r="D902" t="str">
            <v xml:space="preserve">Нет </v>
          </cell>
          <cell r="E902" t="str">
            <v xml:space="preserve">Нет </v>
          </cell>
          <cell r="F902" t="str">
            <v>БЕЛЫЙ</v>
          </cell>
          <cell r="G902">
            <v>81384.685714285704</v>
          </cell>
          <cell r="H902">
            <v>45575.423999999999</v>
          </cell>
        </row>
        <row r="903">
          <cell r="A903" t="str">
            <v>EVL675/О/60х30/</v>
          </cell>
          <cell r="B903" t="str">
            <v>EVL675/О/60х30/WHT/ANT.U003</v>
          </cell>
          <cell r="C903" t="str">
            <v xml:space="preserve">Рабочая станция на 6 раб.мест, с шириной 1-го рабочего места 700 мм на О образном м/к 60х30 цвета WHT, цвет заглушки ANT, столешница Дуб Честерфилд </v>
          </cell>
          <cell r="D903" t="str">
            <v xml:space="preserve">Нет </v>
          </cell>
          <cell r="E903" t="str">
            <v xml:space="preserve">Нет </v>
          </cell>
          <cell r="F903" t="str">
            <v>БЕЛЫЙ</v>
          </cell>
          <cell r="G903">
            <v>84144.685714285719</v>
          </cell>
          <cell r="H903">
            <v>47121.024000000005</v>
          </cell>
        </row>
        <row r="904">
          <cell r="A904" t="str">
            <v>EVL675/П/60х30/</v>
          </cell>
          <cell r="B904" t="str">
            <v>EVL675/П/60х30/ANT/ANT.SLT</v>
          </cell>
          <cell r="C904" t="str">
            <v>Рабочая станция на 6 раб.мест, с шириной 1-го рабочего места 700 мм на П образном м/к 60х30 цвета ANT, цвет заглушки ANT, столешница Салтилло</v>
          </cell>
          <cell r="D904" t="str">
            <v xml:space="preserve">Нет </v>
          </cell>
          <cell r="E904" t="str">
            <v xml:space="preserve">Нет </v>
          </cell>
          <cell r="F904" t="str">
            <v>Салтилло</v>
          </cell>
          <cell r="G904">
            <v>83631.085714285713</v>
          </cell>
          <cell r="H904">
            <v>46833.408000000003</v>
          </cell>
        </row>
        <row r="905">
          <cell r="A905" t="str">
            <v>EVL675/П/60х30/</v>
          </cell>
          <cell r="B905" t="str">
            <v>EVL675/П/60х30/ANT/ANT.U003</v>
          </cell>
          <cell r="C905" t="str">
            <v xml:space="preserve">Рабочая станция на 6 раб.мест, с шириной 1-го рабочего места 700 мм на П образном м/к 60х30 цвета ANT, цвет заглушки ANT, столешница Дуб Честерфилд </v>
          </cell>
          <cell r="D905" t="str">
            <v xml:space="preserve">Нет </v>
          </cell>
          <cell r="E905" t="str">
            <v xml:space="preserve">Нет </v>
          </cell>
          <cell r="F905" t="str">
            <v xml:space="preserve">Дуб Честерфилд </v>
          </cell>
          <cell r="G905">
            <v>83631.085714285713</v>
          </cell>
          <cell r="H905">
            <v>46833.408000000003</v>
          </cell>
        </row>
        <row r="906">
          <cell r="A906" t="str">
            <v>EVL675/П/60х30/</v>
          </cell>
          <cell r="B906" t="str">
            <v>EVL675/П/60х30/GR/H.H</v>
          </cell>
          <cell r="C906" t="str">
            <v>Рабочая станция на 6 раб.мест, с шириной 1-го рабочего места 700 мм на П образном м/к 60х30 цвета GR, цвет заглушки H, столешница БЕЛЫЙ</v>
          </cell>
          <cell r="D906" t="str">
            <v xml:space="preserve">Нет </v>
          </cell>
          <cell r="E906" t="str">
            <v xml:space="preserve">Нет </v>
          </cell>
          <cell r="F906" t="str">
            <v>БЕЛЫЙ</v>
          </cell>
          <cell r="G906">
            <v>83631.085714285713</v>
          </cell>
          <cell r="H906">
            <v>46833.408000000003</v>
          </cell>
        </row>
        <row r="907">
          <cell r="A907" t="str">
            <v>EVL676/А/60х30/</v>
          </cell>
          <cell r="B907" t="str">
            <v>EVL676/А/60х30/ANT/ANT.U003</v>
          </cell>
          <cell r="C907" t="str">
            <v xml:space="preserve">Рабочая станция на 6 раб.мест, с шириной 1-го рабочего места 700 мм на А образном м/к 60х30 цвета ANT, цвет заглушки ANT, столешница Дуб Честерфилд </v>
          </cell>
          <cell r="D907" t="str">
            <v xml:space="preserve">Нет </v>
          </cell>
          <cell r="E907" t="str">
            <v xml:space="preserve">Нет </v>
          </cell>
          <cell r="F907" t="str">
            <v xml:space="preserve">Дуб Честерфилд </v>
          </cell>
          <cell r="G907">
            <v>87421.885714285701</v>
          </cell>
          <cell r="H907">
            <v>48956.256000000001</v>
          </cell>
        </row>
        <row r="908">
          <cell r="A908" t="str">
            <v>EVL676/П/60х30/</v>
          </cell>
          <cell r="B908" t="str">
            <v>EVL676/П/60х30/ANT/ANT.SLT</v>
          </cell>
          <cell r="C908" t="str">
            <v>Рабочая станция на 6 раб.мест, с шириной 1-го рабочего места 700 мм на П образном м/к 60х30 цвета ANT, цвет заглушки ANT, столешница Салтилло</v>
          </cell>
          <cell r="D908" t="str">
            <v xml:space="preserve">Нет </v>
          </cell>
          <cell r="E908" t="str">
            <v xml:space="preserve">Нет </v>
          </cell>
          <cell r="F908" t="str">
            <v>Салтилло</v>
          </cell>
          <cell r="G908">
            <v>87608.914285714272</v>
          </cell>
          <cell r="H908">
            <v>49060.991999999998</v>
          </cell>
        </row>
        <row r="909">
          <cell r="A909" t="str">
            <v>EVL676/П/60х30/</v>
          </cell>
          <cell r="B909" t="str">
            <v>EVL676/П/60х30/ANT/ANT.U003</v>
          </cell>
          <cell r="C909" t="str">
            <v xml:space="preserve">Рабочая станция на 6 раб.мест, с шириной 1-го рабочего места 700 мм на П образном м/к 60х30 цвета ANT, цвет заглушки ANT, столешница Дуб Честерфилд </v>
          </cell>
          <cell r="D909" t="str">
            <v xml:space="preserve">Нет </v>
          </cell>
          <cell r="E909" t="str">
            <v xml:space="preserve">Нет </v>
          </cell>
          <cell r="F909" t="str">
            <v xml:space="preserve">Дуб Честерфилд </v>
          </cell>
          <cell r="G909">
            <v>87608.914285714272</v>
          </cell>
          <cell r="H909">
            <v>49060.991999999998</v>
          </cell>
        </row>
        <row r="910">
          <cell r="A910" t="str">
            <v>EVL679/А/60х30/</v>
          </cell>
          <cell r="B910" t="str">
            <v>EVL679/А/60х30/WHT/H.H</v>
          </cell>
          <cell r="C910" t="str">
            <v>Рабочая станция на 6 раб.мест, с шириной 1-го рабочего места 800 мм на А образном м/к 60х30 цвета WHT, цвет заглушки H, столешница БЕЛЫЙ</v>
          </cell>
          <cell r="D910" t="str">
            <v xml:space="preserve">Нет </v>
          </cell>
          <cell r="E910" t="str">
            <v xml:space="preserve">Нет </v>
          </cell>
          <cell r="F910" t="str">
            <v>БЕЛЫЙ</v>
          </cell>
          <cell r="G910">
            <v>90732.342857142852</v>
          </cell>
          <cell r="H910">
            <v>50810.112000000001</v>
          </cell>
        </row>
        <row r="911">
          <cell r="A911" t="str">
            <v>EVL680/П/40х40/</v>
          </cell>
          <cell r="B911" t="str">
            <v>EVL680/П/40х40/ANT/ANT.U003</v>
          </cell>
          <cell r="C911" t="str">
            <v xml:space="preserve">Рабочая станция на 6 раб.мест, с шириной 1-го рабочего места 800 мм на П образном м/к 40х40 цвета ANT, цвет заглушки ANT, столешница Дуб Честерфилд </v>
          </cell>
          <cell r="D911" t="str">
            <v xml:space="preserve">Нет </v>
          </cell>
          <cell r="E911" t="str">
            <v xml:space="preserve">Нет </v>
          </cell>
          <cell r="F911" t="str">
            <v xml:space="preserve">Дуб Честерфилд </v>
          </cell>
          <cell r="G911">
            <v>93831.599999999991</v>
          </cell>
          <cell r="H911">
            <v>52545.695999999996</v>
          </cell>
        </row>
        <row r="912">
          <cell r="A912" t="str">
            <v>EVL680/П/60х30/</v>
          </cell>
          <cell r="B912" t="str">
            <v>EVL680/П/60х30/ANT/ANT.U003</v>
          </cell>
          <cell r="C912" t="str">
            <v xml:space="preserve">Рабочая станция на 6 раб.мест, с шириной 1-го рабочего места 800 мм на П образном м/к 60х30 цвета ANT, цвет заглушки ANT, столешница Дуб Честерфилд </v>
          </cell>
          <cell r="D912" t="str">
            <v xml:space="preserve">Нет </v>
          </cell>
          <cell r="E912" t="str">
            <v xml:space="preserve">Нет </v>
          </cell>
          <cell r="F912" t="str">
            <v xml:space="preserve">Дуб Честерфилд </v>
          </cell>
          <cell r="G912">
            <v>95586</v>
          </cell>
          <cell r="H912">
            <v>53528.160000000003</v>
          </cell>
        </row>
        <row r="913">
          <cell r="A913" t="str">
            <v>EVL683/А/60х30/</v>
          </cell>
          <cell r="B913" t="str">
            <v>EVL683/А/60х30/ANT/ANT.U003</v>
          </cell>
          <cell r="C913" t="str">
            <v xml:space="preserve">Рабочая станция 1800*1636*750 на А образном м/к 60х30 цвета ANT, цвет заглушки ANT, столешница Дуб Честерфилд </v>
          </cell>
          <cell r="D913" t="str">
            <v xml:space="preserve">Нет </v>
          </cell>
          <cell r="E913" t="str">
            <v xml:space="preserve">Нет </v>
          </cell>
          <cell r="F913" t="str">
            <v xml:space="preserve">Дуб Честерфилд </v>
          </cell>
          <cell r="G913">
            <v>35836.228571428568</v>
          </cell>
          <cell r="H913">
            <v>20068.288</v>
          </cell>
        </row>
        <row r="914">
          <cell r="A914" t="str">
            <v>EVL683/О/60х30/</v>
          </cell>
          <cell r="B914" t="str">
            <v>EVL683/О/60х30/ANT/ANT.U003</v>
          </cell>
          <cell r="C914" t="str">
            <v xml:space="preserve">Рабочая станция 1800*1636*750 на О образном м/к 60х30 цвета ANT, цвет заглушки ANT, столешница Дуб Честерфилд </v>
          </cell>
          <cell r="D914" t="str">
            <v xml:space="preserve">Нет </v>
          </cell>
          <cell r="E914" t="str">
            <v xml:space="preserve">Нет </v>
          </cell>
          <cell r="F914" t="str">
            <v xml:space="preserve">Дуб Честерфилд </v>
          </cell>
          <cell r="G914">
            <v>38861.257142857146</v>
          </cell>
          <cell r="H914">
            <v>21762.304000000004</v>
          </cell>
        </row>
        <row r="915">
          <cell r="A915" t="str">
            <v>EVL731/П/60х30/</v>
          </cell>
          <cell r="B915" t="str">
            <v>EVL731/П/60х30/ANT/ANT.SLT</v>
          </cell>
          <cell r="C915" t="str">
            <v>Рабочая станция с  тумбой левой, 1400*1250*750 на П образном м/к 60х30 цвета ANT, цвет заглушки ANT, столешница Салтилло</v>
          </cell>
          <cell r="D915" t="str">
            <v xml:space="preserve">Нет </v>
          </cell>
          <cell r="E915" t="str">
            <v xml:space="preserve">Нет </v>
          </cell>
          <cell r="F915" t="str">
            <v>Салтилло</v>
          </cell>
          <cell r="G915">
            <v>29871.542857142857</v>
          </cell>
          <cell r="H915">
            <v>16728.064000000002</v>
          </cell>
        </row>
        <row r="916">
          <cell r="A916" t="str">
            <v>EVL733/П/40х40/</v>
          </cell>
          <cell r="B916" t="str">
            <v>EVL733/П/40х40/ANT/ANT.U003</v>
          </cell>
          <cell r="C916" t="str">
            <v xml:space="preserve">Рабочая станция с  тумбой левой, 1600*1250*750 на П образном м/к 40х40 цвета ANT, цвет заглушки ANT, столешница Дуб Честерфилд </v>
          </cell>
          <cell r="D916" t="str">
            <v xml:space="preserve">Нет </v>
          </cell>
          <cell r="E916" t="str">
            <v xml:space="preserve">Нет </v>
          </cell>
          <cell r="F916" t="str">
            <v xml:space="preserve">Дуб Честерфилд </v>
          </cell>
          <cell r="G916">
            <v>30409.257142857143</v>
          </cell>
          <cell r="H916">
            <v>17029.184000000001</v>
          </cell>
        </row>
        <row r="917">
          <cell r="A917" t="str">
            <v>EVL733/П/60х30/</v>
          </cell>
          <cell r="B917" t="str">
            <v>EVL733/П/60х30/ANT/ANT.SLT</v>
          </cell>
          <cell r="C917" t="str">
            <v>Рабочая станция с  тумбой левой, 1600*1250*750 на П образном м/к 60х30 цвета ANT, цвет заглушки ANT, столешница Салтилло</v>
          </cell>
          <cell r="D917" t="str">
            <v xml:space="preserve">Нет </v>
          </cell>
          <cell r="E917" t="str">
            <v xml:space="preserve">Нет </v>
          </cell>
          <cell r="F917" t="str">
            <v>Салтилло</v>
          </cell>
          <cell r="G917">
            <v>30446.828571428567</v>
          </cell>
          <cell r="H917">
            <v>17050.223999999998</v>
          </cell>
        </row>
        <row r="918">
          <cell r="A918" t="str">
            <v>EVL733/П/60х30/</v>
          </cell>
          <cell r="B918" t="str">
            <v>EVL733/П/60х30/ANT/ANT.U003</v>
          </cell>
          <cell r="C918" t="str">
            <v>Рабочая станция с тумбой левой 1600*1250*750 на П образном м/к 60х30 цвета ANT, цвет заглушки ANT, столешница Дуб Честерфилд</v>
          </cell>
          <cell r="D918" t="str">
            <v xml:space="preserve">Нет </v>
          </cell>
          <cell r="E918" t="str">
            <v xml:space="preserve">Нет </v>
          </cell>
          <cell r="F918" t="str">
            <v xml:space="preserve">Дуб Честерфилд </v>
          </cell>
          <cell r="G918">
            <v>30446.828571428567</v>
          </cell>
          <cell r="H918">
            <v>17050.223999999998</v>
          </cell>
        </row>
        <row r="919">
          <cell r="A919" t="str">
            <v>EVL734/О/40х40/</v>
          </cell>
          <cell r="B919" t="str">
            <v>EVL734/О/40х40/ANT/ANT.SLT</v>
          </cell>
          <cell r="C919" t="str">
            <v>Рабочая станция с  тумбой правой, 1600*1250*750 на О образном м/к 40х40 цвета ANT, цвет заглушки ANT, столешница Салтилло</v>
          </cell>
          <cell r="D919" t="str">
            <v xml:space="preserve">Нет </v>
          </cell>
          <cell r="E919" t="str">
            <v xml:space="preserve">Нет </v>
          </cell>
          <cell r="F919" t="str">
            <v>Салтилло</v>
          </cell>
          <cell r="G919">
            <v>30817.685714285715</v>
          </cell>
          <cell r="H919">
            <v>17257.904000000002</v>
          </cell>
        </row>
        <row r="920">
          <cell r="A920" t="str">
            <v>EVL734/П/40х40/</v>
          </cell>
          <cell r="B920" t="str">
            <v>EVL734/П/40х40/ANT/ANT.U003</v>
          </cell>
          <cell r="C920" t="str">
            <v xml:space="preserve">Рабочая станция с  тумбой правой, 1600*1250*750 на П образном м/к 40х40 цвета ANT, цвет заглушки ANT, столешница Дуб Честерфилд </v>
          </cell>
          <cell r="D920" t="str">
            <v xml:space="preserve">Нет </v>
          </cell>
          <cell r="E920" t="str">
            <v xml:space="preserve">Нет </v>
          </cell>
          <cell r="F920" t="str">
            <v xml:space="preserve">Дуб Честерфилд </v>
          </cell>
          <cell r="G920">
            <v>30409.257142857143</v>
          </cell>
          <cell r="H920">
            <v>17029.184000000001</v>
          </cell>
        </row>
        <row r="921">
          <cell r="A921" t="str">
            <v>EVL734/П/60х30/</v>
          </cell>
          <cell r="B921" t="str">
            <v>EVL734/П/60х30/ANT/ANT.SLT</v>
          </cell>
          <cell r="C921" t="str">
            <v>Рабочая станция с  тумбой правой, 1600*1250*750 на П образном м/к 60х30 цвета ANT, цвет заглушки ANT, столешница Салтилло</v>
          </cell>
          <cell r="D921" t="str">
            <v xml:space="preserve">Нет </v>
          </cell>
          <cell r="E921" t="str">
            <v xml:space="preserve">Нет </v>
          </cell>
          <cell r="F921" t="str">
            <v>Салтилло</v>
          </cell>
          <cell r="G921">
            <v>31076.314285714285</v>
          </cell>
          <cell r="H921">
            <v>17402.736000000001</v>
          </cell>
        </row>
        <row r="922">
          <cell r="A922" t="str">
            <v>EVL734/П/60х30/</v>
          </cell>
          <cell r="B922" t="str">
            <v>EVL734/П/60х30/ANT/ANT.U003</v>
          </cell>
          <cell r="C922" t="str">
            <v>Рабочая станция с тумбой правой 1600*1250*750 на П образном м/к 60х30 цвета ANT, цвет заглушки ANT, столешница Дуб Честерфилд</v>
          </cell>
          <cell r="D922" t="str">
            <v xml:space="preserve">Нет </v>
          </cell>
          <cell r="E922" t="str">
            <v xml:space="preserve">Нет </v>
          </cell>
          <cell r="F922" t="str">
            <v xml:space="preserve">Дуб Честерфилд </v>
          </cell>
          <cell r="G922">
            <v>31076.314285714285</v>
          </cell>
          <cell r="H922">
            <v>17402.736000000001</v>
          </cell>
        </row>
        <row r="923">
          <cell r="A923" t="str">
            <v>EVL735/П/40х40/</v>
          </cell>
          <cell r="B923" t="str">
            <v>EVL735/П/40х40/ANT/ANT.U003</v>
          </cell>
          <cell r="C923" t="str">
            <v xml:space="preserve">Рабочая станция с  тумбой левой, 1800*1250*750 на П образном м/к 40х40 цвета ANT, цвет заглушки ANT, столешница Дуб Честерфилд </v>
          </cell>
          <cell r="D923" t="str">
            <v xml:space="preserve">Нет </v>
          </cell>
          <cell r="E923" t="str">
            <v xml:space="preserve">Нет </v>
          </cell>
          <cell r="F923" t="str">
            <v xml:space="preserve">Дуб Честерфилд </v>
          </cell>
          <cell r="G923">
            <v>31246.714285714283</v>
          </cell>
          <cell r="H923">
            <v>17498.16</v>
          </cell>
        </row>
        <row r="924">
          <cell r="A924" t="str">
            <v>EVL735/П/60х30/</v>
          </cell>
          <cell r="B924" t="str">
            <v>EVL735/П/60х30/ANT/ANT.SLT</v>
          </cell>
          <cell r="C924" t="str">
            <v>Рабочая станция с  тумбой левой, 1800*1250*750 на П образном м/к 60х30 цвета ANT, цвет заглушки ANT, столешница Салтилло</v>
          </cell>
          <cell r="D924" t="str">
            <v xml:space="preserve">Нет </v>
          </cell>
          <cell r="E924" t="str">
            <v xml:space="preserve">Нет </v>
          </cell>
          <cell r="F924" t="str">
            <v>Салтилло</v>
          </cell>
          <cell r="G924">
            <v>31288.571428571431</v>
          </cell>
          <cell r="H924">
            <v>17521.600000000002</v>
          </cell>
        </row>
        <row r="925">
          <cell r="A925" t="str">
            <v>EVL735/П/60х30/</v>
          </cell>
          <cell r="B925" t="str">
            <v>EVL735/П/60х30/ANT/ANT.U003</v>
          </cell>
          <cell r="C925" t="str">
            <v xml:space="preserve">Рабочая станция с  тумбой левой, 1800*1250*750 на П образном м/к 60х30 цвета ANT, цвет заглушки ANT, столешница Дуб Честерфилд </v>
          </cell>
          <cell r="D925" t="str">
            <v xml:space="preserve">Нет </v>
          </cell>
          <cell r="E925" t="str">
            <v xml:space="preserve">Нет </v>
          </cell>
          <cell r="F925" t="str">
            <v xml:space="preserve">Дуб Честерфилд </v>
          </cell>
          <cell r="G925">
            <v>31288.571428571431</v>
          </cell>
          <cell r="H925">
            <v>17521.600000000002</v>
          </cell>
        </row>
        <row r="926">
          <cell r="A926" t="str">
            <v>EVL736/О/60х30/</v>
          </cell>
          <cell r="B926" t="str">
            <v>EVL736/О/60х30/ANT/ANT.R2</v>
          </cell>
          <cell r="C926" t="str">
            <v xml:space="preserve">Рабочая станция с  тумбой правой, 1800*1250*750 на О образном м/к 60х30 цвета ANT, цвет заглушки ANT, столешница Светло-серый </v>
          </cell>
          <cell r="D926" t="str">
            <v xml:space="preserve">Нет </v>
          </cell>
          <cell r="E926" t="str">
            <v xml:space="preserve">Нет </v>
          </cell>
          <cell r="F926" t="str">
            <v xml:space="preserve">Светло-серый </v>
          </cell>
          <cell r="G926">
            <v>32195.599999999999</v>
          </cell>
          <cell r="H926">
            <v>18029.536</v>
          </cell>
        </row>
        <row r="927">
          <cell r="A927" t="str">
            <v>EVL736/О/60х30/</v>
          </cell>
          <cell r="B927" t="str">
            <v>EVL736/О/60х30/ANT/ANT.U003</v>
          </cell>
          <cell r="C927" t="str">
            <v xml:space="preserve">Рабочая станция с  тумбой правой, 1800*1250*750 на О образном м/к 60х30 цвета ANT, цвет заглушки ANT, столешница Дуб Честерфилд </v>
          </cell>
          <cell r="D927" t="str">
            <v xml:space="preserve">Нет </v>
          </cell>
          <cell r="E927" t="str">
            <v xml:space="preserve">Нет </v>
          </cell>
          <cell r="F927" t="str">
            <v xml:space="preserve">Дуб Честерфилд </v>
          </cell>
          <cell r="G927">
            <v>32195.599999999999</v>
          </cell>
          <cell r="H927">
            <v>18029.536</v>
          </cell>
        </row>
        <row r="928">
          <cell r="A928" t="str">
            <v>EVL736/П/40х40/</v>
          </cell>
          <cell r="B928" t="str">
            <v>EVL736/П/40х40/ANT/ANT.U003</v>
          </cell>
          <cell r="C928" t="str">
            <v xml:space="preserve">Рабочая станция с  тумбой правой, 1800*1250*750 на П образном м/к 40х40 цвета ANT, цвет заглушки ANT, столешница Дуб Честерфилд </v>
          </cell>
          <cell r="D928" t="str">
            <v xml:space="preserve">Нет </v>
          </cell>
          <cell r="E928" t="str">
            <v xml:space="preserve">Нет </v>
          </cell>
          <cell r="F928" t="str">
            <v xml:space="preserve">Дуб Честерфилд </v>
          </cell>
          <cell r="G928">
            <v>31246.714285714283</v>
          </cell>
          <cell r="H928">
            <v>17498.16</v>
          </cell>
        </row>
        <row r="929">
          <cell r="A929" t="str">
            <v>EVL736/П/60х30/</v>
          </cell>
          <cell r="B929" t="str">
            <v>EVL736/П/60х30/ANT/ANT.R2</v>
          </cell>
          <cell r="C929" t="str">
            <v xml:space="preserve">Рабочая станция с  тумбой правой, 1800*1250*750 на П образном м/к 60х30 цвета ANT, цвет заглушки ANT, столешница Светло-серый </v>
          </cell>
          <cell r="D929" t="str">
            <v xml:space="preserve">Нет </v>
          </cell>
          <cell r="E929" t="str">
            <v xml:space="preserve">Нет </v>
          </cell>
          <cell r="F929" t="str">
            <v xml:space="preserve">Светло-серый </v>
          </cell>
          <cell r="G929">
            <v>31863.799999999996</v>
          </cell>
          <cell r="H929">
            <v>17843.727999999999</v>
          </cell>
        </row>
        <row r="930">
          <cell r="A930" t="str">
            <v>EVL736/П/60х30/</v>
          </cell>
          <cell r="B930" t="str">
            <v>EVL736/П/60х30/ANT/ANT.U003</v>
          </cell>
          <cell r="C930" t="str">
            <v xml:space="preserve">Рабочая станция с  тумбой правой, 1800*1250*750 на П образном м/к 60х30 цвета ANT, цвет заглушки ANT, столешница Дуб Честерфилд </v>
          </cell>
          <cell r="D930" t="str">
            <v xml:space="preserve">Нет </v>
          </cell>
          <cell r="E930" t="str">
            <v xml:space="preserve">Нет </v>
          </cell>
          <cell r="F930" t="str">
            <v xml:space="preserve">Дуб Честерфилд </v>
          </cell>
          <cell r="G930">
            <v>31863.799999999996</v>
          </cell>
          <cell r="H930">
            <v>17843.727999999999</v>
          </cell>
        </row>
        <row r="931">
          <cell r="A931" t="str">
            <v>EVL800/П/60х30/</v>
          </cell>
          <cell r="B931" t="str">
            <v>EVL800/П/60х30/ANT/ANT.SLT</v>
          </cell>
          <cell r="C931" t="str">
            <v>Переговорный стол (1 столешница) на П образном м/к 60х30 цвета ANT, цвет заглушки ANT, столешница Салтилло</v>
          </cell>
          <cell r="D931" t="str">
            <v xml:space="preserve">Нет </v>
          </cell>
          <cell r="E931" t="str">
            <v xml:space="preserve">Нет </v>
          </cell>
          <cell r="F931" t="str">
            <v>Салтилло</v>
          </cell>
          <cell r="G931">
            <v>25195.371428571427</v>
          </cell>
          <cell r="H931">
            <v>14109.407999999999</v>
          </cell>
        </row>
        <row r="932">
          <cell r="A932" t="str">
            <v>EVL800/П/60х30/</v>
          </cell>
          <cell r="B932" t="str">
            <v>EVL800/П/60х30/ANT/ANT.U003</v>
          </cell>
          <cell r="C932" t="str">
            <v xml:space="preserve">Переговорный стол (1 столешница) на П образном м/к 60х30 цвета ANT, цвет заглушки ANT, столешница Дуб Честерфилд </v>
          </cell>
          <cell r="D932" t="str">
            <v xml:space="preserve">Нет </v>
          </cell>
          <cell r="E932" t="str">
            <v xml:space="preserve">Нет </v>
          </cell>
          <cell r="F932" t="str">
            <v xml:space="preserve">Дуб Честерфилд </v>
          </cell>
          <cell r="G932">
            <v>25195.371428571427</v>
          </cell>
          <cell r="H932">
            <v>14109.407999999999</v>
          </cell>
        </row>
        <row r="933">
          <cell r="A933" t="str">
            <v>EVL801/П/60х30/</v>
          </cell>
          <cell r="B933" t="str">
            <v>EVL801/П/60х30/ANT/ANT.U003</v>
          </cell>
          <cell r="C933" t="str">
            <v xml:space="preserve">Переговорный стол (1 столешница) на П образном м/к 60х30 цвета ANT, цвет заглушки ANT, столешница Дуб Честерфилд </v>
          </cell>
          <cell r="D933" t="str">
            <v xml:space="preserve">Нет </v>
          </cell>
          <cell r="E933" t="str">
            <v xml:space="preserve">Нет </v>
          </cell>
          <cell r="F933" t="str">
            <v xml:space="preserve">Дуб Честерфилд </v>
          </cell>
          <cell r="G933">
            <v>26122.685714285715</v>
          </cell>
          <cell r="H933">
            <v>14628.704000000002</v>
          </cell>
        </row>
        <row r="934">
          <cell r="A934" t="str">
            <v>EVL805/П/60х30/</v>
          </cell>
          <cell r="B934" t="str">
            <v>EVL805/П/60х30/ANT/ANT.L</v>
          </cell>
          <cell r="C934" t="str">
            <v>Переговорный стол (2 столешницы)  2000*1236*750 на П образном м/к 60х30 цвета ANT, цвет заглушки ANT, столешница ДУБ 131, глубиной 1 236 мм</v>
          </cell>
          <cell r="D934" t="str">
            <v xml:space="preserve">Нет </v>
          </cell>
          <cell r="E934" t="str">
            <v xml:space="preserve">Нет </v>
          </cell>
          <cell r="F934" t="str">
            <v>ДУБ 131</v>
          </cell>
          <cell r="G934">
            <v>47692.742857142854</v>
          </cell>
          <cell r="H934">
            <v>26707.936000000002</v>
          </cell>
        </row>
        <row r="935">
          <cell r="A935" t="str">
            <v>EVL806/П/60х30/</v>
          </cell>
          <cell r="B935" t="str">
            <v>EVL806/П/60х30/ANT/ANT.U003</v>
          </cell>
          <cell r="C935" t="str">
            <v xml:space="preserve">Переговорный стол (2 столешницы) на П образном м/к 60х30 цвета ANT, цвет заглушки ANT, столешница Дуб Честерфилд </v>
          </cell>
          <cell r="D935" t="str">
            <v xml:space="preserve">Нет </v>
          </cell>
          <cell r="E935" t="str">
            <v xml:space="preserve">Нет </v>
          </cell>
          <cell r="F935" t="str">
            <v xml:space="preserve">Дуб Честерфилд </v>
          </cell>
          <cell r="G935">
            <v>49595.085714285706</v>
          </cell>
          <cell r="H935">
            <v>27773.248</v>
          </cell>
        </row>
        <row r="936">
          <cell r="A936" t="str">
            <v>EVL807/П/60х30/</v>
          </cell>
          <cell r="B936" t="str">
            <v>EVL807/П/60х30/ANT/ANT.U003</v>
          </cell>
          <cell r="C936" t="str">
            <v xml:space="preserve">Переговорный стол (2 столешницы) на П образном м/к 60х30 цвета ANT, цвет заглушки ANT, столешница Дуб Честерфилд </v>
          </cell>
          <cell r="D936" t="str">
            <v xml:space="preserve">Нет </v>
          </cell>
          <cell r="E936" t="str">
            <v xml:space="preserve">Нет </v>
          </cell>
          <cell r="F936" t="str">
            <v xml:space="preserve">Дуб Честерфилд </v>
          </cell>
          <cell r="G936">
            <v>51861.542857142857</v>
          </cell>
          <cell r="H936">
            <v>29042.464000000004</v>
          </cell>
        </row>
        <row r="937">
          <cell r="A937" t="str">
            <v>EVL808/П/40х40/</v>
          </cell>
          <cell r="B937" t="str">
            <v>EVL808/П/40х40/ANT/ANT.U003</v>
          </cell>
          <cell r="C937" t="str">
            <v xml:space="preserve">Переговорный стол (2 столешницы) на П образном м/к 40х40 цвета ANT, цвет заглушки ANT, столешница Дуб Честерфилд </v>
          </cell>
          <cell r="D937" t="str">
            <v xml:space="preserve">Нет </v>
          </cell>
          <cell r="E937" t="str">
            <v xml:space="preserve">Нет </v>
          </cell>
          <cell r="F937" t="str">
            <v xml:space="preserve">Дуб Честерфилд </v>
          </cell>
          <cell r="G937">
            <v>53571.371428571423</v>
          </cell>
          <cell r="H937">
            <v>29999.968000000001</v>
          </cell>
        </row>
        <row r="938">
          <cell r="A938" t="str">
            <v>EVL810/П/60х30/</v>
          </cell>
          <cell r="B938" t="str">
            <v>EVL810/П/60х30/WHT/H.U003</v>
          </cell>
          <cell r="C938" t="str">
            <v xml:space="preserve">Переговорный стол (3 столешницы) на П образном м/к 60х30 цвета WHT, цвет заглушки H, столешница Дуб Честерфилд </v>
          </cell>
          <cell r="D938" t="str">
            <v xml:space="preserve">Нет </v>
          </cell>
          <cell r="E938" t="str">
            <v xml:space="preserve">Нет </v>
          </cell>
          <cell r="F938" t="str">
            <v xml:space="preserve">Дуб Честерфилд </v>
          </cell>
          <cell r="G938">
            <v>66782.914285714287</v>
          </cell>
          <cell r="H938">
            <v>37398.432000000001</v>
          </cell>
        </row>
        <row r="939">
          <cell r="A939" t="str">
            <v>EVL811/П/60х30/</v>
          </cell>
          <cell r="B939" t="str">
            <v>EVL811/П/60х30/ANT/ANT.U003</v>
          </cell>
          <cell r="C939" t="str">
            <v xml:space="preserve">Переговорный стол (3 столешницы) на П образном м/к 60х30 цвета ANT, цвет заглушки ANT, столешница Дуб Честерфилд </v>
          </cell>
          <cell r="D939" t="str">
            <v xml:space="preserve">Нет </v>
          </cell>
          <cell r="E939" t="str">
            <v xml:space="preserve">Нет </v>
          </cell>
          <cell r="F939" t="str">
            <v xml:space="preserve">Дуб Честерфилд </v>
          </cell>
          <cell r="G939">
            <v>73067.485714285707</v>
          </cell>
          <cell r="H939">
            <v>40917.792000000001</v>
          </cell>
        </row>
        <row r="940">
          <cell r="A940" t="str">
            <v>EVL811/П/60х30/</v>
          </cell>
          <cell r="B940" t="str">
            <v>EVL811/П/60х30/WHT/H.L</v>
          </cell>
          <cell r="C940" t="str">
            <v>Переговорный стол (3 столешницы) на П образном м/к 60х30 цвета WHT, цвет заглушки H, столешница ДУБ 131</v>
          </cell>
          <cell r="D940" t="str">
            <v xml:space="preserve">Нет </v>
          </cell>
          <cell r="E940" t="str">
            <v xml:space="preserve">Нет </v>
          </cell>
          <cell r="F940" t="str">
            <v>ДУБ 131</v>
          </cell>
          <cell r="G940">
            <v>73067.485714285707</v>
          </cell>
          <cell r="H940">
            <v>40917.792000000001</v>
          </cell>
        </row>
        <row r="941">
          <cell r="A941" t="str">
            <v>EVL812/О/60х30/</v>
          </cell>
          <cell r="B941" t="str">
            <v>EVL812/О/60х30/ANT/ANT.SLT</v>
          </cell>
          <cell r="C941" t="str">
            <v>Переговорный стол (3 столешницы) на О образном м/к 60х30 цвета ANT, цвет заглушки ANT, столешница Салтилло</v>
          </cell>
          <cell r="D941" t="str">
            <v xml:space="preserve">Нет </v>
          </cell>
          <cell r="E941" t="str">
            <v xml:space="preserve">Нет </v>
          </cell>
          <cell r="F941" t="str">
            <v>Салтилло</v>
          </cell>
          <cell r="G941">
            <v>76383.514285714278</v>
          </cell>
          <cell r="H941">
            <v>42774.768000000004</v>
          </cell>
        </row>
        <row r="942">
          <cell r="A942" t="str">
            <v>EVL812/П/60х30/</v>
          </cell>
          <cell r="B942" t="str">
            <v>EVL812/П/60х30/ANT/ANT.U003</v>
          </cell>
          <cell r="C942" t="str">
            <v xml:space="preserve">Переговорный стол (3 столешницы) на П образном м/к 60х30 цвета ANT, цвет заглушки ANT, столешница Дуб Честерфилд </v>
          </cell>
          <cell r="D942" t="str">
            <v xml:space="preserve">Нет </v>
          </cell>
          <cell r="E942" t="str">
            <v xml:space="preserve">Нет </v>
          </cell>
          <cell r="F942" t="str">
            <v xml:space="preserve">Дуб Честерфилд </v>
          </cell>
          <cell r="G942">
            <v>76467.171428571426</v>
          </cell>
          <cell r="H942">
            <v>42821.616000000002</v>
          </cell>
        </row>
        <row r="943">
          <cell r="A943" t="str">
            <v>EVL815/D.D</v>
          </cell>
          <cell r="B943" t="str">
            <v>EVL815/D.D</v>
          </cell>
          <cell r="C943" t="str">
            <v>Стол для переговоров 2 м на ДСП опорах, опора ЛДСП D, фронталь D, столешница ROVERE, глубиной 900 мм</v>
          </cell>
          <cell r="D943" t="str">
            <v xml:space="preserve">Нет </v>
          </cell>
          <cell r="E943" t="str">
            <v xml:space="preserve">Нет </v>
          </cell>
          <cell r="F943" t="str">
            <v>ROVERE</v>
          </cell>
          <cell r="G943">
            <v>10814.028571428569</v>
          </cell>
          <cell r="H943">
            <v>6055.8559999999998</v>
          </cell>
        </row>
        <row r="944">
          <cell r="A944" t="str">
            <v>EVL815/U2108.U2</v>
          </cell>
          <cell r="B944" t="str">
            <v>EVL815/U2108.U2108</v>
          </cell>
          <cell r="C944" t="str">
            <v>Стол для переговоров 2 м на ДСП опорах, опора ЛДСП U2108, фронталь U2108, столешница Венге Цаво, глубиной 900 мм</v>
          </cell>
          <cell r="D944" t="str">
            <v xml:space="preserve">Нет </v>
          </cell>
          <cell r="E944" t="str">
            <v xml:space="preserve">Нет </v>
          </cell>
          <cell r="F944" t="str">
            <v>Венге Цаво</v>
          </cell>
          <cell r="G944">
            <v>10814.028571428569</v>
          </cell>
          <cell r="H944">
            <v>6055.8559999999998</v>
          </cell>
        </row>
        <row r="945">
          <cell r="A945" t="str">
            <v>EVL816/U003.U00</v>
          </cell>
          <cell r="B945" t="str">
            <v>EVL816/U003.U003</v>
          </cell>
          <cell r="C945" t="str">
            <v>Стол для переговоров 2.2 м на ДСП опорах, опора ЛДСП U003     , фронталь U003     , столешница Дуб Честерфилд , глубиной 900 мм</v>
          </cell>
          <cell r="D945" t="str">
            <v xml:space="preserve">Нет </v>
          </cell>
          <cell r="E945" t="str">
            <v xml:space="preserve">Нет </v>
          </cell>
          <cell r="F945" t="str">
            <v xml:space="preserve">Дуб Честерфилд </v>
          </cell>
          <cell r="G945">
            <v>14069.742857142857</v>
          </cell>
          <cell r="H945">
            <v>7879.0560000000005</v>
          </cell>
        </row>
        <row r="946">
          <cell r="A946" t="str">
            <v>EVL821/А/60х30/</v>
          </cell>
          <cell r="B946" t="str">
            <v>EVL821/А/60х30/ANT/ANT.U003</v>
          </cell>
          <cell r="C946" t="str">
            <v xml:space="preserve">Стол для переговоров 2 м, 2000*1000*750 на А образном м/к 60х30 цвета ANT, цвет заглушки ANT, столешница Дуб Честерфилд </v>
          </cell>
          <cell r="D946" t="str">
            <v xml:space="preserve">Нет </v>
          </cell>
          <cell r="E946" t="str">
            <v xml:space="preserve">Нет </v>
          </cell>
          <cell r="F946" t="str">
            <v xml:space="preserve">Дуб Честерфилд </v>
          </cell>
          <cell r="G946">
            <v>21005.942857142858</v>
          </cell>
          <cell r="H946">
            <v>11763.328000000001</v>
          </cell>
        </row>
        <row r="947">
          <cell r="A947" t="str">
            <v>EVL821/А/60х30/</v>
          </cell>
          <cell r="B947" t="str">
            <v>EVL821/А/60х30/WHT/H.U003</v>
          </cell>
          <cell r="C947" t="str">
            <v xml:space="preserve">Стол для переговоров 2 м, 2000*1000*750 на А образном м/к 60х30 цвета WHT, цвет заглушки H, столешница Дуб Честерфилд </v>
          </cell>
          <cell r="D947" t="str">
            <v xml:space="preserve">Нет </v>
          </cell>
          <cell r="E947" t="str">
            <v xml:space="preserve">Нет </v>
          </cell>
          <cell r="F947" t="str">
            <v xml:space="preserve">Дуб Честерфилд </v>
          </cell>
          <cell r="G947">
            <v>21005.942857142858</v>
          </cell>
          <cell r="H947">
            <v>11763.328000000001</v>
          </cell>
        </row>
        <row r="948">
          <cell r="A948" t="str">
            <v>EVL821/О/60х30/</v>
          </cell>
          <cell r="B948" t="str">
            <v>EVL821/О/60х30/ANT/ANT.H</v>
          </cell>
          <cell r="C948" t="str">
            <v>Стол для переговоров 2 м, 2000*1000*750 на О образном м/к 60х30 цвета ANT, цвет заглушки ANT, столешница БЕЛЫЙ</v>
          </cell>
          <cell r="D948" t="str">
            <v xml:space="preserve">Нет </v>
          </cell>
          <cell r="E948" t="str">
            <v xml:space="preserve">Нет </v>
          </cell>
          <cell r="F948" t="str">
            <v>БЕЛЫЙ</v>
          </cell>
          <cell r="G948">
            <v>21505.114285714288</v>
          </cell>
          <cell r="H948">
            <v>12042.864000000001</v>
          </cell>
        </row>
        <row r="949">
          <cell r="A949" t="str">
            <v>EVL821/П/40х40/</v>
          </cell>
          <cell r="B949" t="str">
            <v>EVL821/П/40х40/ANT/ANT.D</v>
          </cell>
          <cell r="C949" t="str">
            <v>Стол для переговоров 2 м, 2000*1000*750 на П образном м/к 40х40 цвета ANT, цвет заглушки ANT, столешница ROVERE</v>
          </cell>
          <cell r="D949" t="str">
            <v xml:space="preserve">Нет </v>
          </cell>
          <cell r="E949" t="str">
            <v xml:space="preserve">Нет </v>
          </cell>
          <cell r="F949" t="str">
            <v>ROVERE</v>
          </cell>
          <cell r="G949">
            <v>20716.8</v>
          </cell>
          <cell r="H949">
            <v>11601.408000000001</v>
          </cell>
        </row>
        <row r="950">
          <cell r="A950" t="str">
            <v>EVL821/П/40х40/</v>
          </cell>
          <cell r="B950" t="str">
            <v>EVL821/П/40х40/GR/GR.U003</v>
          </cell>
          <cell r="C950" t="str">
            <v>Стол для переговоров 2 м, 2000*1000*750 на П образном м/к 40х40 цвета GR, цвет заглушки GR столешница Дуб Честерфилд</v>
          </cell>
          <cell r="D950" t="str">
            <v xml:space="preserve">Нет </v>
          </cell>
          <cell r="E950" t="str">
            <v xml:space="preserve">Нет </v>
          </cell>
          <cell r="F950" t="str">
            <v xml:space="preserve">Дуб Честерфилд </v>
          </cell>
          <cell r="G950">
            <v>20716.8</v>
          </cell>
          <cell r="H950">
            <v>11601.408000000001</v>
          </cell>
        </row>
        <row r="951">
          <cell r="A951" t="str">
            <v>EVL821/П/60х30/</v>
          </cell>
          <cell r="B951" t="str">
            <v>EVL821/П/60х30/ANT/ANT.U003</v>
          </cell>
          <cell r="C951" t="str">
            <v xml:space="preserve">Стол для переговоров 2 м, 2000*1000*750 на П образном м/к 60х30 цвета ANT, цвет заглушки ANT, столешница Дуб Честерфилд </v>
          </cell>
          <cell r="D951" t="str">
            <v xml:space="preserve">Нет </v>
          </cell>
          <cell r="E951" t="str">
            <v xml:space="preserve">Нет </v>
          </cell>
          <cell r="F951" t="str">
            <v xml:space="preserve">Дуб Честерфилд </v>
          </cell>
          <cell r="G951">
            <v>20716.8</v>
          </cell>
          <cell r="H951">
            <v>11601.408000000001</v>
          </cell>
        </row>
        <row r="952">
          <cell r="A952" t="str">
            <v>EVL822/А/60х30/</v>
          </cell>
          <cell r="B952" t="str">
            <v>EVL822/А/60х30/ANT/ANT.U003</v>
          </cell>
          <cell r="C952" t="str">
            <v xml:space="preserve">Стол для переговоров 2,2 м , 2200*1000*750 на А образном м/к 60х30 цвета ANT, цвет заглушки ANT, столешница Дуб Честерфилд </v>
          </cell>
          <cell r="D952" t="str">
            <v xml:space="preserve">Нет </v>
          </cell>
          <cell r="E952" t="str">
            <v xml:space="preserve">Нет </v>
          </cell>
          <cell r="F952" t="str">
            <v xml:space="preserve">Дуб Честерфилд </v>
          </cell>
          <cell r="G952">
            <v>22061.057142857142</v>
          </cell>
          <cell r="H952">
            <v>12354.192000000001</v>
          </cell>
        </row>
        <row r="953">
          <cell r="A953" t="str">
            <v>EVL822/А/60х30/</v>
          </cell>
          <cell r="B953" t="str">
            <v>EVL822/А/60х30/WHT/H.H</v>
          </cell>
          <cell r="C953" t="str">
            <v>Стол для переговоров 2,2 м , 2200*1000*750 на А образном м/к 60х30 цвета WHT, цвет заглушки H, столешница БЕЛЫЙ</v>
          </cell>
          <cell r="D953" t="str">
            <v xml:space="preserve">Нет </v>
          </cell>
          <cell r="E953" t="str">
            <v xml:space="preserve">Нет </v>
          </cell>
          <cell r="F953" t="str">
            <v>БЕЛЫЙ</v>
          </cell>
          <cell r="G953">
            <v>22061.057142857142</v>
          </cell>
          <cell r="H953">
            <v>12354.192000000001</v>
          </cell>
        </row>
        <row r="954">
          <cell r="A954" t="str">
            <v>EVL822/О/60х30/</v>
          </cell>
          <cell r="B954" t="str">
            <v>EVL822/О/60х30/ANT/ANT.U003</v>
          </cell>
          <cell r="C954" t="str">
            <v>Стол для переговоров 2,2 м , 2200*1000*750 на О образном м/к 60х30 цвета ANT, цвет заглушки ANT, столешница Дуб честерфилд</v>
          </cell>
          <cell r="D954" t="str">
            <v xml:space="preserve">Нет </v>
          </cell>
          <cell r="E954" t="str">
            <v xml:space="preserve">Нет </v>
          </cell>
          <cell r="F954" t="str">
            <v xml:space="preserve">Дуб Честерфилд </v>
          </cell>
          <cell r="G954">
            <v>23044.371428571427</v>
          </cell>
          <cell r="H954">
            <v>12904.848</v>
          </cell>
        </row>
        <row r="955">
          <cell r="A955" t="str">
            <v>EVL822/П/60х30/</v>
          </cell>
          <cell r="B955" t="str">
            <v>EVL822/П/60х30/ANT/ANT.H</v>
          </cell>
          <cell r="C955" t="str">
            <v>Стол для переговоров 2,2 м , 2200*1000*750 на П образном м/к 60х30 цвета ANT, цвет заглушки ANT, столешница БЕЛЫЙ</v>
          </cell>
          <cell r="D955" t="str">
            <v xml:space="preserve">Нет </v>
          </cell>
          <cell r="E955" t="str">
            <v xml:space="preserve">Нет </v>
          </cell>
          <cell r="F955" t="str">
            <v>БЕЛЫЙ</v>
          </cell>
          <cell r="G955">
            <v>22055.228571428568</v>
          </cell>
          <cell r="H955">
            <v>12350.928</v>
          </cell>
        </row>
        <row r="956">
          <cell r="A956" t="str">
            <v>EVL822/П/60х30/</v>
          </cell>
          <cell r="B956" t="str">
            <v>EVL822/П/60х30/ANT/ANT.U003</v>
          </cell>
          <cell r="C956" t="str">
            <v xml:space="preserve">Стол для переговоров 2,2 м , 2200*1000*750 на П образном м/к 60х30 цвета ANT, цвет заглушки ANT, столешница Дуб Честерфилд </v>
          </cell>
          <cell r="D956" t="str">
            <v xml:space="preserve">Нет </v>
          </cell>
          <cell r="E956" t="str">
            <v xml:space="preserve">Нет </v>
          </cell>
          <cell r="F956" t="str">
            <v xml:space="preserve">Дуб Честерфилд </v>
          </cell>
          <cell r="G956">
            <v>22055.228571428568</v>
          </cell>
          <cell r="H956">
            <v>12350.928</v>
          </cell>
        </row>
        <row r="957">
          <cell r="A957" t="str">
            <v>EVL824/П/60х30/</v>
          </cell>
          <cell r="B957" t="str">
            <v>EVL824/П/60х30/ANT/ANT.U003</v>
          </cell>
          <cell r="C957" t="str">
            <v>Стол для переговоров 3,6 м на П образном м/к 60х30 цвета ANT, цвет заглушки ANT, столешница Дуб Честерфилд , глубиной 1 200 мм</v>
          </cell>
          <cell r="D957" t="str">
            <v xml:space="preserve">Нет </v>
          </cell>
          <cell r="E957" t="str">
            <v xml:space="preserve">Нет </v>
          </cell>
          <cell r="F957" t="str">
            <v xml:space="preserve">Дуб Честерфилд </v>
          </cell>
          <cell r="G957">
            <v>73067.485714285707</v>
          </cell>
          <cell r="H957">
            <v>40917.792000000001</v>
          </cell>
        </row>
        <row r="958">
          <cell r="A958" t="str">
            <v>EVL825</v>
          </cell>
          <cell r="B958" t="str">
            <v>EVL825/ANT.L</v>
          </cell>
          <cell r="C958" t="str">
            <v>Стол для переговоров круглый D90  цвета ANT, столешница ДУБ 131</v>
          </cell>
          <cell r="D958" t="str">
            <v xml:space="preserve">Нет </v>
          </cell>
          <cell r="E958" t="str">
            <v xml:space="preserve">Нет </v>
          </cell>
          <cell r="F958" t="str">
            <v>ДУБ 131</v>
          </cell>
          <cell r="G958">
            <v>25479.342857142856</v>
          </cell>
          <cell r="H958">
            <v>14268.432000000001</v>
          </cell>
        </row>
        <row r="959">
          <cell r="A959" t="str">
            <v>EVL825</v>
          </cell>
          <cell r="B959" t="str">
            <v>EVL825/ANT.SLT</v>
          </cell>
          <cell r="C959" t="str">
            <v>Стол для переговоров круглый D90  цвета ANT, столешница Салтилло</v>
          </cell>
          <cell r="D959" t="str">
            <v xml:space="preserve">Нет </v>
          </cell>
          <cell r="E959" t="str">
            <v xml:space="preserve">Нет </v>
          </cell>
          <cell r="F959" t="str">
            <v>Салтилло</v>
          </cell>
          <cell r="G959">
            <v>25479.342857142856</v>
          </cell>
          <cell r="H959">
            <v>14268.432000000001</v>
          </cell>
        </row>
        <row r="960">
          <cell r="A960" t="str">
            <v>EVL825</v>
          </cell>
          <cell r="B960" t="str">
            <v>EVL825/ANT.U003</v>
          </cell>
          <cell r="C960" t="str">
            <v xml:space="preserve">Стол для переговоров круглый D90  цвета ANT, столешница Дуб Честерфилд </v>
          </cell>
          <cell r="D960" t="str">
            <v xml:space="preserve">Нет </v>
          </cell>
          <cell r="E960" t="str">
            <v xml:space="preserve">Нет </v>
          </cell>
          <cell r="F960" t="str">
            <v xml:space="preserve">Дуб Честерфилд </v>
          </cell>
          <cell r="G960">
            <v>25479.342857142856</v>
          </cell>
          <cell r="H960">
            <v>14268.432000000001</v>
          </cell>
        </row>
        <row r="961">
          <cell r="A961" t="str">
            <v>EVL825</v>
          </cell>
          <cell r="B961" t="str">
            <v>EVL825/GR.L</v>
          </cell>
          <cell r="C961" t="str">
            <v>Стол для переговоров круглый D90  цвета GR, столешница ДУБ 131</v>
          </cell>
          <cell r="D961" t="str">
            <v xml:space="preserve">Нет </v>
          </cell>
          <cell r="E961" t="str">
            <v xml:space="preserve">Нет </v>
          </cell>
          <cell r="F961" t="str">
            <v>ДУБ 131</v>
          </cell>
          <cell r="G961">
            <v>25479.342857142856</v>
          </cell>
          <cell r="H961">
            <v>14268.432000000001</v>
          </cell>
        </row>
        <row r="962">
          <cell r="A962" t="str">
            <v>EVL825</v>
          </cell>
          <cell r="B962" t="str">
            <v>EVL825/GR.U003</v>
          </cell>
          <cell r="C962" t="str">
            <v xml:space="preserve">Стол для переговоров круглый D90  цвета GR, столешница Дуб Честерфилд </v>
          </cell>
          <cell r="D962" t="str">
            <v xml:space="preserve">Нет </v>
          </cell>
          <cell r="E962" t="str">
            <v xml:space="preserve">Нет </v>
          </cell>
          <cell r="F962" t="str">
            <v xml:space="preserve">Дуб Честерфилд </v>
          </cell>
          <cell r="G962">
            <v>25479.342857142856</v>
          </cell>
          <cell r="H962">
            <v>14268.432000000001</v>
          </cell>
        </row>
        <row r="963">
          <cell r="A963" t="str">
            <v>EVL825</v>
          </cell>
          <cell r="B963" t="str">
            <v>EVL825/WHT.H</v>
          </cell>
          <cell r="C963" t="str">
            <v>Стол для переговоров круглый D90  цвета WHT, столешница БЕЛЫЙ</v>
          </cell>
          <cell r="D963" t="str">
            <v xml:space="preserve">Нет </v>
          </cell>
          <cell r="E963" t="str">
            <v xml:space="preserve">Нет </v>
          </cell>
          <cell r="F963" t="str">
            <v>БЕЛЫЙ</v>
          </cell>
          <cell r="G963">
            <v>25479.342857142856</v>
          </cell>
          <cell r="H963">
            <v>14268.432000000001</v>
          </cell>
        </row>
        <row r="964">
          <cell r="A964" t="str">
            <v>EVL827</v>
          </cell>
          <cell r="B964" t="str">
            <v>EVL827/ANT.D</v>
          </cell>
          <cell r="C964" t="str">
            <v>Стол для переговоров 90х90, цвет опоры ANT, столеница ROVERE</v>
          </cell>
          <cell r="D964" t="str">
            <v xml:space="preserve">Нет </v>
          </cell>
          <cell r="E964" t="str">
            <v xml:space="preserve">Нет </v>
          </cell>
          <cell r="F964" t="str">
            <v>ROVERE</v>
          </cell>
          <cell r="G964">
            <v>25767.200000000001</v>
          </cell>
          <cell r="H964">
            <v>14429.632000000001</v>
          </cell>
        </row>
        <row r="965">
          <cell r="A965" t="str">
            <v>EVL827</v>
          </cell>
          <cell r="B965" t="str">
            <v>EVL827/GR.D</v>
          </cell>
          <cell r="C965" t="str">
            <v>Стол для переговоров 90х90, цвет опоры GR, столеница ROVERE</v>
          </cell>
          <cell r="D965" t="str">
            <v xml:space="preserve">Нет </v>
          </cell>
          <cell r="E965" t="str">
            <v xml:space="preserve">Нет </v>
          </cell>
          <cell r="F965" t="str">
            <v>ROVERE</v>
          </cell>
          <cell r="G965">
            <v>25767.200000000001</v>
          </cell>
          <cell r="H965">
            <v>14429.632000000001</v>
          </cell>
        </row>
        <row r="966">
          <cell r="A966" t="str">
            <v>EVL827</v>
          </cell>
          <cell r="B966" t="str">
            <v>EVL827/WHT.D</v>
          </cell>
          <cell r="C966" t="str">
            <v>Стол для переговоров 90х90, цвет опоры WHT, столешница ROVERE</v>
          </cell>
          <cell r="D966" t="str">
            <v xml:space="preserve">Нет </v>
          </cell>
          <cell r="E966" t="str">
            <v xml:space="preserve">Нет </v>
          </cell>
          <cell r="F966" t="str">
            <v>ROVERE</v>
          </cell>
          <cell r="G966">
            <v>25767.200000000001</v>
          </cell>
          <cell r="H966">
            <v>14429.632000000001</v>
          </cell>
        </row>
        <row r="967">
          <cell r="A967" t="str">
            <v>EVL903</v>
          </cell>
          <cell r="B967" t="str">
            <v>EVL903/ANT/ANT/ANT.SLT</v>
          </cell>
          <cell r="C967" t="str">
            <v xml:space="preserve"> Оргтауэр низкий 390х700х750, корпус АНТРАЦИТ, фасад АНТРАЦИТ, ручки ANT      , топ Салтилло, глубиной 700 мм</v>
          </cell>
          <cell r="D967" t="str">
            <v xml:space="preserve">Нет </v>
          </cell>
          <cell r="E967" t="str">
            <v xml:space="preserve">Нет </v>
          </cell>
          <cell r="F967" t="str">
            <v>Салтилло</v>
          </cell>
          <cell r="G967">
            <v>14024.228571428568</v>
          </cell>
          <cell r="H967">
            <v>7853.5679999999993</v>
          </cell>
        </row>
        <row r="968">
          <cell r="A968" t="str">
            <v>EVL903</v>
          </cell>
          <cell r="B968" t="str">
            <v>EVL903/ANT/ANT/ANT.U003</v>
          </cell>
          <cell r="C968" t="str">
            <v>Оргтауэр низкий 390х700х750, корпус АНТРАЦИТ, фасад АНТРАЦИТ, ручки ANT, топ Дуб Честерфилд , глубиной 700 мм</v>
          </cell>
          <cell r="D968" t="str">
            <v xml:space="preserve">Нет </v>
          </cell>
          <cell r="E968" t="str">
            <v xml:space="preserve">Нет </v>
          </cell>
          <cell r="F968" t="str">
            <v xml:space="preserve">Дуб Честерфилд </v>
          </cell>
          <cell r="G968">
            <v>14024.228571428568</v>
          </cell>
          <cell r="H968">
            <v>7853.5679999999993</v>
          </cell>
        </row>
        <row r="969">
          <cell r="A969" t="str">
            <v>EVL903</v>
          </cell>
          <cell r="B969" t="str">
            <v>EVL903/H/H/ANT.U003</v>
          </cell>
          <cell r="C969" t="str">
            <v>Оргтауэр низкий 390х700х750, корпус БЕЛЫЙ, фасад БЕЛЫЙ, ручки ANT      , топ Дуб Честерфилд , глубиной 700 мм</v>
          </cell>
          <cell r="D969" t="str">
            <v xml:space="preserve">Нет </v>
          </cell>
          <cell r="E969" t="str">
            <v xml:space="preserve">Нет </v>
          </cell>
          <cell r="F969" t="str">
            <v xml:space="preserve">Дуб Честерфилд </v>
          </cell>
          <cell r="G969">
            <v>14024.228571428568</v>
          </cell>
          <cell r="H969">
            <v>7853.5679999999993</v>
          </cell>
        </row>
        <row r="970">
          <cell r="A970" t="str">
            <v>EVL903</v>
          </cell>
          <cell r="B970" t="str">
            <v>EVL903/H/H/H.U003</v>
          </cell>
          <cell r="C970" t="str">
            <v>Оргтауэр низкий 390х700х750, корпус БЕЛЫЙ, фасад БЕЛЫЙ, ручки H        , топ Дуб Честерфилд , глубиной 700 мм</v>
          </cell>
          <cell r="D970" t="str">
            <v xml:space="preserve">Нет </v>
          </cell>
          <cell r="E970" t="str">
            <v xml:space="preserve">Нет </v>
          </cell>
          <cell r="F970" t="str">
            <v xml:space="preserve">Дуб Честерфилд </v>
          </cell>
          <cell r="G970">
            <v>14024.228571428568</v>
          </cell>
          <cell r="H970">
            <v>7853.5679999999993</v>
          </cell>
        </row>
        <row r="971">
          <cell r="A971" t="str">
            <v>EVL903</v>
          </cell>
          <cell r="B971" t="str">
            <v>EVL903/U003/U003/ANT.U003</v>
          </cell>
          <cell r="C971" t="str">
            <v>Оргтауэр низкий 390х700х750, корпус Дуб Честерфилд , фасад Дуб Честерфилд , ручки ANT, топ Дуб Честерфилд , глубиной 700 мм</v>
          </cell>
          <cell r="D971" t="str">
            <v xml:space="preserve">Нет </v>
          </cell>
          <cell r="E971" t="str">
            <v xml:space="preserve">Нет </v>
          </cell>
          <cell r="F971" t="str">
            <v xml:space="preserve">Дуб Честерфилд </v>
          </cell>
          <cell r="G971">
            <v>14024.228571428568</v>
          </cell>
          <cell r="H971">
            <v>7853.5679999999993</v>
          </cell>
        </row>
        <row r="972">
          <cell r="A972" t="str">
            <v>EVL905</v>
          </cell>
          <cell r="B972" t="str">
            <v>EVL905/ANT.ANT</v>
          </cell>
          <cell r="C972" t="str">
            <v>Стелллаж настольный 350*1100*1100, корпус АНТРАЦИТ, топ АНТРАЦИТ, глубиной 350 мм</v>
          </cell>
          <cell r="D972" t="str">
            <v xml:space="preserve">Нет </v>
          </cell>
          <cell r="E972" t="str">
            <v xml:space="preserve">Нет </v>
          </cell>
          <cell r="F972" t="str">
            <v>АНТРАЦИТ</v>
          </cell>
          <cell r="G972">
            <v>8957.028571428571</v>
          </cell>
          <cell r="H972">
            <v>5015.9360000000006</v>
          </cell>
        </row>
        <row r="973">
          <cell r="A973" t="str">
            <v>EVL905</v>
          </cell>
          <cell r="B973" t="str">
            <v>EVL905/ANT.U003</v>
          </cell>
          <cell r="C973" t="str">
            <v>Стелллаж настольный 350*1100*1150, корпус АНТРАЦИТ, топ Дуб Честерфилд , глубиной 350 мм</v>
          </cell>
          <cell r="D973" t="str">
            <v xml:space="preserve">Нет </v>
          </cell>
          <cell r="E973" t="str">
            <v xml:space="preserve">Нет </v>
          </cell>
          <cell r="F973" t="str">
            <v xml:space="preserve">Дуб Честерфилд </v>
          </cell>
          <cell r="G973">
            <v>8957.028571428571</v>
          </cell>
          <cell r="H973">
            <v>5015.9360000000006</v>
          </cell>
        </row>
        <row r="974">
          <cell r="A974" t="str">
            <v>EVL905</v>
          </cell>
          <cell r="B974" t="str">
            <v>EVL905/H.U003</v>
          </cell>
          <cell r="C974" t="str">
            <v>Стеллаж настольный 350*1100*1100, корпус БЕЛЫЙ, топ Дуб Честерфилд , глубиной 350 мм</v>
          </cell>
          <cell r="D974" t="str">
            <v xml:space="preserve">Нет </v>
          </cell>
          <cell r="E974" t="str">
            <v xml:space="preserve">Нет </v>
          </cell>
          <cell r="F974" t="str">
            <v xml:space="preserve">Дуб Честерфилд </v>
          </cell>
          <cell r="G974">
            <v>8957.028571428571</v>
          </cell>
          <cell r="H974">
            <v>5015.9360000000006</v>
          </cell>
        </row>
        <row r="975">
          <cell r="A975" t="str">
            <v>EVL905</v>
          </cell>
          <cell r="B975" t="str">
            <v>EVL905/L.L</v>
          </cell>
          <cell r="C975" t="str">
            <v>Стеллаж настольный 350*1100*1100, корпус ДУБ 131, топ ДУБ 131, глубиной 350 мм</v>
          </cell>
          <cell r="D975" t="str">
            <v xml:space="preserve">Нет </v>
          </cell>
          <cell r="E975" t="str">
            <v xml:space="preserve">Нет </v>
          </cell>
          <cell r="F975" t="str">
            <v>ДУБ 131</v>
          </cell>
          <cell r="G975">
            <v>8957.028571428571</v>
          </cell>
          <cell r="H975">
            <v>5015.9360000000006</v>
          </cell>
        </row>
        <row r="976">
          <cell r="A976" t="str">
            <v>EVL906</v>
          </cell>
          <cell r="B976" t="str">
            <v>EVL906/ANT/ANT.L</v>
          </cell>
          <cell r="C976" t="str">
            <v>Приставка с нишей под системный блок 1500*750, корпус АНТРАЦИТ, цвет заглушки ANT, топ ДУБ 131, глубиной 300 мм</v>
          </cell>
          <cell r="D976" t="str">
            <v xml:space="preserve">Нет </v>
          </cell>
          <cell r="E976" t="str">
            <v xml:space="preserve">Нет </v>
          </cell>
          <cell r="F976" t="str">
            <v>ДУБ 131</v>
          </cell>
          <cell r="G976">
            <v>8727.1142857142859</v>
          </cell>
          <cell r="H976">
            <v>4887.1840000000002</v>
          </cell>
        </row>
        <row r="977">
          <cell r="A977" t="str">
            <v>EVL906</v>
          </cell>
          <cell r="B977" t="str">
            <v>EVL906/ANT/ANT.U003</v>
          </cell>
          <cell r="C977" t="str">
            <v>Приставка с нишей под системный блок 1500*750, корпус АНТРАЦИТ, цвет заглушки ANT, топ Дуб Честерфилд , глубиной 300 мм</v>
          </cell>
          <cell r="D977" t="str">
            <v xml:space="preserve">Нет </v>
          </cell>
          <cell r="E977" t="str">
            <v xml:space="preserve">Нет </v>
          </cell>
          <cell r="F977" t="str">
            <v xml:space="preserve">Дуб Честерфилд </v>
          </cell>
          <cell r="G977">
            <v>8727.1142857142859</v>
          </cell>
          <cell r="H977">
            <v>4887.1840000000002</v>
          </cell>
        </row>
        <row r="978">
          <cell r="A978" t="str">
            <v>EVL907</v>
          </cell>
          <cell r="B978" t="str">
            <v>EVL907/U003/ANT.U003</v>
          </cell>
          <cell r="C978" t="str">
            <v>Тумба открытая 1440х410, корпус Дуб Честерфилд , задняя стенка АНТРАЦИТ, топ Дуб Честерфилд , глубиной 410 мм</v>
          </cell>
          <cell r="D978" t="str">
            <v xml:space="preserve">Нет </v>
          </cell>
          <cell r="E978" t="str">
            <v xml:space="preserve">Нет </v>
          </cell>
          <cell r="F978" t="str">
            <v xml:space="preserve">Дуб Честерфилд </v>
          </cell>
          <cell r="G978">
            <v>11916.428571428572</v>
          </cell>
          <cell r="H978">
            <v>6673.2000000000007</v>
          </cell>
        </row>
        <row r="979">
          <cell r="A979" t="str">
            <v>EVL908</v>
          </cell>
          <cell r="B979" t="str">
            <v>EVL908/ANT/ANT/ANT.U003</v>
          </cell>
          <cell r="C979" t="str">
            <v>Тумба-стеллаж разделительный, корпус АНТРАЦИТ, фасад АНТРАЦИТ, ручки ANT      , топ Дуб Честерфилд , глубиной 420 мм</v>
          </cell>
          <cell r="D979" t="str">
            <v xml:space="preserve">Нет </v>
          </cell>
          <cell r="E979" t="str">
            <v xml:space="preserve">Нет </v>
          </cell>
          <cell r="F979" t="str">
            <v xml:space="preserve">Дуб Честерфилд </v>
          </cell>
          <cell r="G979">
            <v>41518.457142857136</v>
          </cell>
          <cell r="H979">
            <v>23250.335999999999</v>
          </cell>
        </row>
        <row r="980">
          <cell r="A980" t="str">
            <v>EVL908</v>
          </cell>
          <cell r="B980" t="str">
            <v>EVL908/ANT/SLT/ANT.SLT</v>
          </cell>
          <cell r="C980" t="str">
            <v>Тумба-стеллаж разделительный, корпус АНТРАЦИТ, фасад Салтилло, ручки ANT, топ Салтилло, глубиной 420 мм</v>
          </cell>
          <cell r="D980" t="str">
            <v xml:space="preserve">Нет </v>
          </cell>
          <cell r="E980" t="str">
            <v xml:space="preserve">Нет </v>
          </cell>
          <cell r="F980" t="str">
            <v>Салтилло</v>
          </cell>
          <cell r="G980">
            <v>43477.314285714288</v>
          </cell>
          <cell r="H980">
            <v>24347.296000000002</v>
          </cell>
        </row>
        <row r="981">
          <cell r="A981" t="str">
            <v>EVL908</v>
          </cell>
          <cell r="B981" t="str">
            <v>EVL908/ANT/U003/ANT.U003</v>
          </cell>
          <cell r="C981" t="str">
            <v>Тумба-стеллаж разделительный, корпус АНТРАЦИТ, фасад Дуб Честерфилд , ручки ANT, топ Дуб Честерфилд , глубиной 420 мм</v>
          </cell>
          <cell r="D981" t="str">
            <v xml:space="preserve">Нет </v>
          </cell>
          <cell r="E981" t="str">
            <v xml:space="preserve">Нет </v>
          </cell>
          <cell r="F981" t="str">
            <v xml:space="preserve">Дуб Честерфилд </v>
          </cell>
          <cell r="G981">
            <v>43477.314285714288</v>
          </cell>
          <cell r="H981">
            <v>24347.296000000002</v>
          </cell>
        </row>
        <row r="982">
          <cell r="A982" t="str">
            <v>EVL908</v>
          </cell>
          <cell r="B982" t="str">
            <v>EVL908/H/U003/H.U003</v>
          </cell>
          <cell r="C982" t="str">
            <v>Тумба-стеллаж разделительный, корпус БЕЛЫЙ, фасад Дуб Честерфилд , ручки H        , топ Дуб Честерфилд , глубиной 420 мм</v>
          </cell>
          <cell r="D982" t="str">
            <v xml:space="preserve">Нет </v>
          </cell>
          <cell r="E982" t="str">
            <v xml:space="preserve">Нет </v>
          </cell>
          <cell r="F982" t="str">
            <v xml:space="preserve">Дуб Честерфилд </v>
          </cell>
          <cell r="G982">
            <v>43477.314285714288</v>
          </cell>
          <cell r="H982">
            <v>24347.296000000002</v>
          </cell>
        </row>
        <row r="983">
          <cell r="A983" t="str">
            <v>EVL910</v>
          </cell>
          <cell r="B983" t="str">
            <v>EVL910/ANT/ANT/ANT.U003</v>
          </cell>
          <cell r="C983" t="str">
            <v>Тумба приставная с 6 ящиками 1400x480x1100, корпус АНТРАЦИТ, фасад АНТРАЦИТ, ручки ANT, топ Дуб Честерфилд , глубиной 480 мм</v>
          </cell>
          <cell r="D983" t="str">
            <v xml:space="preserve">Нет </v>
          </cell>
          <cell r="E983" t="str">
            <v xml:space="preserve">Нет </v>
          </cell>
          <cell r="F983" t="str">
            <v xml:space="preserve">Дуб Честерфилд </v>
          </cell>
          <cell r="G983">
            <v>28543.971428571425</v>
          </cell>
          <cell r="H983">
            <v>15984.624</v>
          </cell>
        </row>
        <row r="984">
          <cell r="A984" t="str">
            <v>EVL910</v>
          </cell>
          <cell r="B984" t="str">
            <v>EVL910/U003/ANT/ANT.U003</v>
          </cell>
          <cell r="C984" t="str">
            <v>Тумба приставная с 6 ящиками 1400x480x1100, корпус Дуб Честерфилд , фасад АНТРАЦИТ, ручки ANT, топ Дуб Честерфилд , глубиной 480 мм</v>
          </cell>
          <cell r="D984" t="str">
            <v xml:space="preserve">Нет </v>
          </cell>
          <cell r="E984" t="str">
            <v xml:space="preserve">Нет </v>
          </cell>
          <cell r="F984" t="str">
            <v xml:space="preserve">Дуб Честерфилд </v>
          </cell>
          <cell r="G984">
            <v>28543.971428571425</v>
          </cell>
          <cell r="H984">
            <v>15984.624</v>
          </cell>
        </row>
        <row r="985">
          <cell r="A985" t="str">
            <v>EVL913</v>
          </cell>
          <cell r="B985" t="str">
            <v>EVL913/ANT/ANT/ANT.ANT</v>
          </cell>
          <cell r="C985" t="str">
            <v>Оргтауэр низкий 390х700х1100, корпус АНТРАЦИТ, фасад АНТРАЦИТ, ручки ANT, топ АНТРАЦИТ, глубиной 700 мм</v>
          </cell>
          <cell r="D985" t="str">
            <v xml:space="preserve">Нет </v>
          </cell>
          <cell r="E985" t="str">
            <v xml:space="preserve">Нет </v>
          </cell>
          <cell r="F985" t="str">
            <v>АНТРАЦИТ</v>
          </cell>
          <cell r="G985">
            <v>15106.228571428572</v>
          </cell>
          <cell r="H985">
            <v>8459.4880000000012</v>
          </cell>
        </row>
        <row r="986">
          <cell r="A986" t="str">
            <v>EVL913</v>
          </cell>
          <cell r="B986" t="str">
            <v>EVL913/ANT/ANT/ANT.U003</v>
          </cell>
          <cell r="C986" t="str">
            <v>Оргтауэр низкий 390х700х1100, корпус АНТРАЦИТ, фасад АНТРАЦИТ, ручки ANT      , топ Дуб Честерфилд , глубиной 700 мм</v>
          </cell>
          <cell r="D986" t="str">
            <v xml:space="preserve">Нет </v>
          </cell>
          <cell r="E986" t="str">
            <v xml:space="preserve">Нет </v>
          </cell>
          <cell r="F986" t="str">
            <v xml:space="preserve">Дуб Честерфилд </v>
          </cell>
          <cell r="G986">
            <v>15106.228571428572</v>
          </cell>
          <cell r="H986">
            <v>8459.4880000000012</v>
          </cell>
        </row>
        <row r="987">
          <cell r="A987" t="str">
            <v>EVL913</v>
          </cell>
          <cell r="B987" t="str">
            <v>EVL913/H/H/H.U003</v>
          </cell>
          <cell r="C987" t="str">
            <v>Оргтауэр низкий 390х700х1100, корпус БЕЛЫЙ, фасад БЕЛЫЙ, ручки H        , топ Дуб Честерфилд , глубиной 700 мм</v>
          </cell>
          <cell r="D987" t="str">
            <v xml:space="preserve">Нет </v>
          </cell>
          <cell r="E987" t="str">
            <v xml:space="preserve">Нет </v>
          </cell>
          <cell r="F987" t="str">
            <v xml:space="preserve">Дуб Честерфилд </v>
          </cell>
          <cell r="G987">
            <v>15106.228571428572</v>
          </cell>
          <cell r="H987">
            <v>8459.4880000000012</v>
          </cell>
        </row>
        <row r="988">
          <cell r="A988" t="str">
            <v>EVL913</v>
          </cell>
          <cell r="B988" t="str">
            <v>EVL913/H/L/H.H</v>
          </cell>
          <cell r="C988" t="str">
            <v>Оргтауэр низкий 390х700х1100, корпус БЕЛЫЙ, фасад ДУБ 131, ручки H, топ БЕЛЫЙ, глубиной 700 мм</v>
          </cell>
          <cell r="D988" t="str">
            <v xml:space="preserve">Нет </v>
          </cell>
          <cell r="E988" t="str">
            <v xml:space="preserve">Нет </v>
          </cell>
          <cell r="F988" t="str">
            <v>БЕЛЫЙ</v>
          </cell>
          <cell r="G988">
            <v>15106.228571428572</v>
          </cell>
          <cell r="H988">
            <v>8459.4880000000012</v>
          </cell>
        </row>
        <row r="989">
          <cell r="A989" t="str">
            <v>EVL914</v>
          </cell>
          <cell r="B989" t="str">
            <v>EVL914/ANT.U003</v>
          </cell>
          <cell r="C989" t="str">
            <v>Блок ящиков для стеллажа настольного , 364х348, ручки ANT, корпус Дуб Честерфилд, глубиной 350 мм</v>
          </cell>
          <cell r="D989" t="str">
            <v xml:space="preserve">Нет </v>
          </cell>
          <cell r="E989" t="str">
            <v xml:space="preserve">Нет </v>
          </cell>
          <cell r="F989" t="str">
            <v xml:space="preserve">Дуб Честерфилд </v>
          </cell>
          <cell r="G989">
            <v>7638.142857142856</v>
          </cell>
          <cell r="H989">
            <v>4277.3599999999997</v>
          </cell>
        </row>
        <row r="990">
          <cell r="A990" t="str">
            <v>EVL914</v>
          </cell>
          <cell r="B990" t="str">
            <v>EVL914/ANT.U727</v>
          </cell>
          <cell r="C990" t="str">
            <v>Блок ящиков для стеллажа настольного , 364х348, ручки ANT, корпус СЕРЫЙ КАМЕНЬ, глубиной 350 мм</v>
          </cell>
          <cell r="D990" t="str">
            <v xml:space="preserve">Нет </v>
          </cell>
          <cell r="E990" t="str">
            <v xml:space="preserve">Нет </v>
          </cell>
          <cell r="F990" t="str">
            <v xml:space="preserve">СЕРЫЙ КАМЕНЬ </v>
          </cell>
          <cell r="G990">
            <v>7638.142857142856</v>
          </cell>
          <cell r="H990">
            <v>4277.3599999999997</v>
          </cell>
        </row>
        <row r="991">
          <cell r="A991" t="str">
            <v>EVL915</v>
          </cell>
          <cell r="B991" t="str">
            <v>EVL915/ANT.U003</v>
          </cell>
          <cell r="C991" t="str">
            <v>Блок с дверью для стеллажа настольного , 364х348, ручки ANT, корпус Дуб Честерфилд, глубиной 350 мм</v>
          </cell>
          <cell r="D991" t="str">
            <v xml:space="preserve">Нет </v>
          </cell>
          <cell r="E991" t="str">
            <v xml:space="preserve">Нет </v>
          </cell>
          <cell r="F991" t="str">
            <v xml:space="preserve">Дуб Честерфилд </v>
          </cell>
          <cell r="G991">
            <v>3364.542857142857</v>
          </cell>
          <cell r="H991">
            <v>1884.144</v>
          </cell>
        </row>
        <row r="992">
          <cell r="A992" t="str">
            <v>EVL915</v>
          </cell>
          <cell r="B992" t="str">
            <v>EVL915/ANT.U727</v>
          </cell>
          <cell r="C992" t="str">
            <v>Блок с дверью для стеллажа настольного , 364х348, ручки ANT, корпус СЕРЫЙ КАМЕНЬ, глубиной 350 мм</v>
          </cell>
          <cell r="D992" t="str">
            <v xml:space="preserve">Нет </v>
          </cell>
          <cell r="E992" t="str">
            <v xml:space="preserve">Нет </v>
          </cell>
          <cell r="F992" t="str">
            <v xml:space="preserve">СЕРЫЙ КАМЕНЬ </v>
          </cell>
          <cell r="G992">
            <v>3364.542857142857</v>
          </cell>
          <cell r="H992">
            <v>1884.144</v>
          </cell>
        </row>
        <row r="993">
          <cell r="A993" t="str">
            <v>EVL991</v>
          </cell>
          <cell r="B993" t="str">
            <v>EVL991.ANT</v>
          </cell>
          <cell r="C993" t="str">
            <v>Цветочница 620х410x200, корпус АНТРАЦИТ, глубиной 410 мм</v>
          </cell>
          <cell r="D993" t="str">
            <v xml:space="preserve">Нет </v>
          </cell>
          <cell r="E993" t="str">
            <v xml:space="preserve">Нет </v>
          </cell>
          <cell r="F993" t="str">
            <v>АНТРАЦИТ</v>
          </cell>
          <cell r="G993">
            <v>2153.0571428571429</v>
          </cell>
          <cell r="H993">
            <v>1205.7120000000002</v>
          </cell>
        </row>
        <row r="994">
          <cell r="A994" t="str">
            <v>EVL992</v>
          </cell>
          <cell r="B994" t="str">
            <v>EVL992.ANT</v>
          </cell>
          <cell r="C994" t="str">
            <v>Цветочница 720х410x200, корпус АНТРАЦИТ, глубиной 410 мм</v>
          </cell>
          <cell r="D994" t="str">
            <v xml:space="preserve">Нет </v>
          </cell>
          <cell r="E994" t="str">
            <v xml:space="preserve">Нет </v>
          </cell>
          <cell r="F994" t="str">
            <v>АНТРАЦИТ</v>
          </cell>
          <cell r="G994">
            <v>2392.9428571428571</v>
          </cell>
          <cell r="H994">
            <v>1340.048</v>
          </cell>
        </row>
        <row r="995">
          <cell r="A995" t="str">
            <v>EVL992</v>
          </cell>
          <cell r="B995" t="str">
            <v>EVL992.H</v>
          </cell>
          <cell r="C995" t="str">
            <v>Цветочница 720х410x200, корпус БЕЛЫЙ, глубиной 410 мм</v>
          </cell>
          <cell r="D995" t="str">
            <v xml:space="preserve">Нет </v>
          </cell>
          <cell r="E995" t="str">
            <v xml:space="preserve">Нет </v>
          </cell>
          <cell r="F995" t="str">
            <v>БЕЛЫЙ</v>
          </cell>
          <cell r="G995">
            <v>2392.9428571428571</v>
          </cell>
          <cell r="H995">
            <v>1340.048</v>
          </cell>
        </row>
        <row r="996">
          <cell r="A996" t="str">
            <v>EVL993</v>
          </cell>
          <cell r="B996" t="str">
            <v>EVL993.ANT</v>
          </cell>
          <cell r="C996" t="str">
            <v>Цветочница 820х410x200, корпус АНТРАЦИТ, глубиной 410 мм</v>
          </cell>
          <cell r="D996" t="str">
            <v xml:space="preserve">Нет </v>
          </cell>
          <cell r="E996" t="str">
            <v xml:space="preserve">Нет </v>
          </cell>
          <cell r="F996" t="str">
            <v>АНТРАЦИТ</v>
          </cell>
          <cell r="G996">
            <v>2775.2571428571432</v>
          </cell>
          <cell r="H996">
            <v>1554.1440000000002</v>
          </cell>
        </row>
        <row r="997">
          <cell r="A997" t="str">
            <v>EVL993</v>
          </cell>
          <cell r="B997" t="str">
            <v>EVL993.U003</v>
          </cell>
          <cell r="C997" t="str">
            <v>Цветочница 820х410x200, корпус Дуб Честерфилд , глубиной 410 мм</v>
          </cell>
          <cell r="D997" t="str">
            <v xml:space="preserve">Нет </v>
          </cell>
          <cell r="E997" t="str">
            <v xml:space="preserve">Нет </v>
          </cell>
          <cell r="F997" t="str">
            <v xml:space="preserve">Дуб Честерфилд </v>
          </cell>
          <cell r="G997">
            <v>2775.2571428571432</v>
          </cell>
          <cell r="H997">
            <v>1554.1440000000002</v>
          </cell>
        </row>
        <row r="1002">
          <cell r="B1002" t="str">
            <v>Артикул</v>
          </cell>
          <cell r="C1002" t="str">
            <v>Номенклатура/статья затрат</v>
          </cell>
          <cell r="D1002" t="str">
            <v>Ст</v>
          </cell>
          <cell r="E1002" t="str">
            <v>Ц</v>
          </cell>
          <cell r="F1002" t="str">
            <v>Характеристика номенклатуры</v>
          </cell>
        </row>
        <row r="1003">
          <cell r="A1003" t="str">
            <v>EVL431</v>
          </cell>
          <cell r="B1003" t="str">
            <v>EVL431/ANT/ANT/ANT.U003</v>
          </cell>
          <cell r="C1003" t="str">
            <v>Шкаф купе приставной 1640х1098, корпус АНТРАЦИТ, ручки ANT      , фасад АНТРАЦИТ, топ Дуб Честерфилд , глубиной 410 мм</v>
          </cell>
          <cell r="D1003" t="str">
            <v xml:space="preserve">Нет </v>
          </cell>
          <cell r="E1003" t="str">
            <v xml:space="preserve">Нет </v>
          </cell>
          <cell r="F1003" t="str">
            <v xml:space="preserve">Дуб Честерфилд </v>
          </cell>
          <cell r="G1003">
            <v>25309.114285714284</v>
          </cell>
          <cell r="H1003">
            <v>14173.104000000001</v>
          </cell>
        </row>
        <row r="1004">
          <cell r="A1004" t="str">
            <v>EVL608/П/60х30/</v>
          </cell>
          <cell r="B1004" t="str">
            <v>EVL608/П/60х30/ANT/ANT.U003</v>
          </cell>
          <cell r="C1004" t="str">
            <v xml:space="preserve">Рабочая станция 1400*1636*750 на П образном м/к 60х30 цвета ANT, цвет заглушки ANT, столешница Дуб Честерфилд </v>
          </cell>
          <cell r="D1004" t="str">
            <v xml:space="preserve">Нет </v>
          </cell>
          <cell r="E1004" t="str">
            <v xml:space="preserve">Нет </v>
          </cell>
          <cell r="F1004" t="str">
            <v xml:space="preserve">Дуб Честерфилд </v>
          </cell>
          <cell r="G1004">
            <v>32666.399999999998</v>
          </cell>
          <cell r="H1004">
            <v>18293.184000000001</v>
          </cell>
        </row>
        <row r="1005">
          <cell r="A1005" t="str">
            <v>EVL419</v>
          </cell>
          <cell r="B1005" t="str">
            <v>EVL419/U003/ANT.GRAFIT</v>
          </cell>
          <cell r="C1005" t="str">
            <v>Шкаф средний со стеклянными фасадами в алюминевой раме 800х1250, корпус Дуб Честерфилд , ручки ANT      , стекло ГРАФИТ, глубиной 364 мм</v>
          </cell>
          <cell r="D1005" t="str">
            <v xml:space="preserve">Нет </v>
          </cell>
          <cell r="E1005" t="str">
            <v xml:space="preserve">Нет </v>
          </cell>
          <cell r="F1005" t="str">
            <v>ГРАФИТ</v>
          </cell>
          <cell r="G1005">
            <v>32436.914285714287</v>
          </cell>
          <cell r="H1005">
            <v>18164.672000000002</v>
          </cell>
        </row>
        <row r="1006">
          <cell r="A1006" t="str">
            <v>EVL103/А/60х30/</v>
          </cell>
          <cell r="B1006" t="str">
            <v>EVL103/А/60х30/ANT/ANT.H</v>
          </cell>
          <cell r="C1006" t="str">
            <v>Стол письменный 1600*700*750 на А образном м/к 60х30 цвета ANT, цвет заглушки ANT, столешница БЕЛЫЙ</v>
          </cell>
          <cell r="D1006" t="str">
            <v xml:space="preserve">Нет </v>
          </cell>
          <cell r="E1006" t="str">
            <v xml:space="preserve">Нет </v>
          </cell>
          <cell r="F1006" t="str">
            <v>БЕЛЫЙ</v>
          </cell>
          <cell r="G1006">
            <v>18902.82857142857</v>
          </cell>
          <cell r="H1006">
            <v>10585.584000000001</v>
          </cell>
        </row>
        <row r="1007">
          <cell r="A1007" t="str">
            <v>EVL301</v>
          </cell>
          <cell r="B1007" t="str">
            <v>EVL301/H/H/ANT.H</v>
          </cell>
          <cell r="C1007" t="str">
            <v>Тумба приставная 450х700, корпус БЕЛЫЙ, фасад БЕЛЫЙ, ручки ANT      , топ БЕЛЫЙ, глубиной 700 мм</v>
          </cell>
          <cell r="D1007" t="str">
            <v xml:space="preserve">Нет </v>
          </cell>
          <cell r="E1007" t="str">
            <v xml:space="preserve">Нет </v>
          </cell>
          <cell r="F1007" t="str">
            <v>БЕЛЫЙ</v>
          </cell>
          <cell r="G1007">
            <v>13835.428571428571</v>
          </cell>
          <cell r="H1007">
            <v>7747.84</v>
          </cell>
        </row>
        <row r="1008">
          <cell r="A1008" t="str">
            <v>EVL735/О/60х30/</v>
          </cell>
          <cell r="B1008" t="str">
            <v>EVL735/О/60х30/ANT/ANT.U003</v>
          </cell>
          <cell r="C1008" t="str">
            <v xml:space="preserve">Рабочая станция с  тумбой левой, 1800*1250*750 на О образном м/к 60х30 цвета ANT, цвет заглушки ANT, столешница Дуб Честерфилд </v>
          </cell>
          <cell r="D1008" t="str">
            <v xml:space="preserve">Нет </v>
          </cell>
          <cell r="E1008" t="str">
            <v xml:space="preserve">Нет </v>
          </cell>
          <cell r="F1008" t="str">
            <v xml:space="preserve">Дуб Честерфилд </v>
          </cell>
          <cell r="G1008">
            <v>32195.599999999999</v>
          </cell>
          <cell r="H1008">
            <v>18029.536</v>
          </cell>
        </row>
        <row r="1009">
          <cell r="A1009" t="str">
            <v>EVL827</v>
          </cell>
          <cell r="B1009" t="str">
            <v>EVL827/ANT.U003</v>
          </cell>
          <cell r="C1009" t="str">
            <v xml:space="preserve">Стол для переговоров 90х90 цвета ANT, столешница Дуб Честерфилд </v>
          </cell>
          <cell r="D1009" t="str">
            <v xml:space="preserve">Нет </v>
          </cell>
          <cell r="E1009" t="str">
            <v xml:space="preserve">Нет </v>
          </cell>
          <cell r="F1009" t="str">
            <v xml:space="preserve">Дуб Честерфилд </v>
          </cell>
          <cell r="G1009">
            <v>25767.200000000001</v>
          </cell>
          <cell r="H1009">
            <v>14429.632000000001</v>
          </cell>
        </row>
        <row r="1010">
          <cell r="A1010" t="str">
            <v>EVL732/П/60х30/</v>
          </cell>
          <cell r="B1010" t="str">
            <v>EVL732/П/60х30/ANT/ANT.SLT</v>
          </cell>
          <cell r="C1010" t="str">
            <v>Рабочая станция с  тумбой правой, 1400*1250*750 на П образном м/к 60х30 цвета ANT, цвет заглушки ANT, столешница Салтилло</v>
          </cell>
          <cell r="D1010" t="str">
            <v xml:space="preserve">Нет </v>
          </cell>
          <cell r="E1010" t="str">
            <v xml:space="preserve">Нет </v>
          </cell>
          <cell r="F1010" t="str">
            <v>Салтилло</v>
          </cell>
          <cell r="G1010">
            <v>29871.542857142857</v>
          </cell>
          <cell r="H1010">
            <v>16728.064000000002</v>
          </cell>
        </row>
        <row r="1011">
          <cell r="A1011" t="str">
            <v>EVL167SX</v>
          </cell>
          <cell r="B1011" t="str">
            <v>EVL167SX/U003/ANT/ANT.U003</v>
          </cell>
          <cell r="C1011" t="str">
            <v>Стол криволинейный левый на ДСП опорах, глубиной 700/900 мм, опора ЛДСП Дуб Честерфилд , фронталь АНТРАЦИТ, цвет заглушки ANT, столешница Дуб Честерфи</v>
          </cell>
          <cell r="D1011" t="str">
            <v xml:space="preserve">Нет </v>
          </cell>
          <cell r="E1011" t="str">
            <v xml:space="preserve">Нет </v>
          </cell>
          <cell r="F1011" t="str">
            <v xml:space="preserve">Дуб Честерфилд </v>
          </cell>
          <cell r="G1011">
            <v>10085.514285714286</v>
          </cell>
          <cell r="H1011">
            <v>5647.8879999999999</v>
          </cell>
        </row>
        <row r="1012">
          <cell r="A1012" t="str">
            <v>EVL167DX</v>
          </cell>
          <cell r="B1012" t="str">
            <v>EVL167DX/U003/ANT/ANT.U003</v>
          </cell>
          <cell r="C1012" t="str">
            <v>Стол криволинейный правый на ДСП опорах, глубиной 700/900 мм, опора ЛДСП Дуб Честерфилд , фронталь АНТРАЦИТ, цвет заглушки ANT, столешница Дуб Честерф</v>
          </cell>
          <cell r="D1012" t="str">
            <v xml:space="preserve">Нет </v>
          </cell>
          <cell r="E1012" t="str">
            <v xml:space="preserve">Нет </v>
          </cell>
          <cell r="F1012" t="str">
            <v xml:space="preserve">Дуб Честерфилд </v>
          </cell>
          <cell r="G1012">
            <v>10085.514285714286</v>
          </cell>
          <cell r="H1012">
            <v>5647.8879999999999</v>
          </cell>
        </row>
        <row r="1013">
          <cell r="A1013" t="str">
            <v>EVL169DX</v>
          </cell>
          <cell r="B1013" t="str">
            <v>EVL169DX/U003/ANT/ANT.U003</v>
          </cell>
          <cell r="C1013" t="str">
            <v>Стол криволинейный правый на ДСП опорах, глубиной 700/900 мм, опора ЛДСП Дуб Честерфилд , фронталь АНТРАЦИТ, цвет заглушки ANT, столешница Дуб Честерф</v>
          </cell>
          <cell r="D1013" t="str">
            <v xml:space="preserve">Нет </v>
          </cell>
          <cell r="E1013" t="str">
            <v xml:space="preserve">Нет </v>
          </cell>
          <cell r="F1013" t="str">
            <v xml:space="preserve">Дуб Честерфилд </v>
          </cell>
          <cell r="G1013">
            <v>11745.028571428571</v>
          </cell>
          <cell r="H1013">
            <v>6577.2160000000003</v>
          </cell>
        </row>
        <row r="1014">
          <cell r="A1014" t="str">
            <v>EVL169SX</v>
          </cell>
          <cell r="B1014" t="str">
            <v>EVL169SX/U003/ANT/ANT.U003</v>
          </cell>
          <cell r="C1014" t="str">
            <v>Стол криволинейный левый на ДСП опорах, глубиной 700/900 мм, опора ЛДСП Дуб Честерфилд , фронталь АНТРАЦИТ, цвет заглушки ANT, столешница Дуб Честерфи</v>
          </cell>
          <cell r="D1014" t="str">
            <v xml:space="preserve">Нет </v>
          </cell>
          <cell r="E1014" t="str">
            <v xml:space="preserve">Нет </v>
          </cell>
          <cell r="F1014" t="str">
            <v xml:space="preserve">Дуб Честерфилд </v>
          </cell>
          <cell r="G1014">
            <v>11745.028571428571</v>
          </cell>
          <cell r="H1014">
            <v>6577.2160000000003</v>
          </cell>
        </row>
        <row r="1015">
          <cell r="A1015" t="str">
            <v>TAR080</v>
          </cell>
          <cell r="B1015" t="str">
            <v>TAR080.H</v>
          </cell>
          <cell r="C1015" t="str">
            <v>Крепление для системного блока</v>
          </cell>
          <cell r="D1015" t="str">
            <v xml:space="preserve">Нет </v>
          </cell>
          <cell r="E1015" t="str">
            <v xml:space="preserve">Нет </v>
          </cell>
          <cell r="F1015" t="str">
            <v>БЕЛЫЙ</v>
          </cell>
          <cell r="G1015">
            <v>4358.1714285714279</v>
          </cell>
          <cell r="H1015">
            <v>2440.576</v>
          </cell>
        </row>
        <row r="1016">
          <cell r="A1016" t="str">
            <v>EVL447</v>
          </cell>
          <cell r="B1016" t="str">
            <v>EVL447/ANT/ANT.SLT</v>
          </cell>
          <cell r="C1016" t="str">
            <v>Шкаф под документы высокий узкий 600х2050, корпус АНТРАЦИТ, ручки ANT      , фасад Салтилло, глубиной 364 мм</v>
          </cell>
          <cell r="D1016" t="str">
            <v xml:space="preserve">Нет </v>
          </cell>
          <cell r="E1016" t="str">
            <v xml:space="preserve">Нет </v>
          </cell>
          <cell r="F1016" t="str">
            <v>Салтилло</v>
          </cell>
          <cell r="G1016">
            <v>14214.485714285713</v>
          </cell>
          <cell r="H1016">
            <v>7960.1120000000001</v>
          </cell>
        </row>
        <row r="1017">
          <cell r="A1017" t="str">
            <v>EVL419</v>
          </cell>
          <cell r="B1017" t="str">
            <v>EVL419/ANT/ANT.WHT</v>
          </cell>
          <cell r="C1017" t="str">
            <v>Шкаф средний со стеклянными фасадами в алюминевой раме 800х1250, корпус АНТРАЦИТ, ручки ANT      , стекло WHITE, глубиной 364 мм</v>
          </cell>
          <cell r="D1017" t="str">
            <v xml:space="preserve">Нет </v>
          </cell>
          <cell r="E1017" t="str">
            <v xml:space="preserve">Нет </v>
          </cell>
          <cell r="F1017" t="str">
            <v>WHITE</v>
          </cell>
          <cell r="G1017">
            <v>32436.914285714287</v>
          </cell>
          <cell r="H1017">
            <v>18164.672000000002</v>
          </cell>
        </row>
        <row r="1018">
          <cell r="A1018" t="str">
            <v>EVL114/П/60х30/</v>
          </cell>
          <cell r="B1018" t="str">
            <v>EVL114/П/60х30/ANT/ANT.U003</v>
          </cell>
          <cell r="C1018" t="str">
            <v>Стол письменный 1200*600*750 на П образном м/к 60х30 цвет Антрацит, заглушка ANT, столешница Дуб Честерфилд, глубиной 600 мм</v>
          </cell>
          <cell r="D1018" t="str">
            <v xml:space="preserve">Нет </v>
          </cell>
          <cell r="E1018" t="str">
            <v xml:space="preserve">Нет </v>
          </cell>
          <cell r="F1018" t="str">
            <v xml:space="preserve">Дуб Честерфилд </v>
          </cell>
          <cell r="G1018">
            <v>16647.228571428572</v>
          </cell>
          <cell r="H1018">
            <v>9322.4480000000003</v>
          </cell>
        </row>
        <row r="1019">
          <cell r="A1019" t="str">
            <v>EVL407</v>
          </cell>
          <cell r="B1019" t="str">
            <v>EVL407/ANT/ANT.SLT</v>
          </cell>
          <cell r="C1019" t="str">
            <v>Шкаф для документов с глухими фасадами 800х2050, корпус АНТРАЦИТ, ручки ANT, фасад Салтилло, глубиной 364 мм</v>
          </cell>
          <cell r="D1019" t="str">
            <v xml:space="preserve">Нет </v>
          </cell>
          <cell r="E1019" t="str">
            <v xml:space="preserve">Нет </v>
          </cell>
          <cell r="F1019" t="str">
            <v>Салтилло</v>
          </cell>
          <cell r="G1019">
            <v>16000.274999999996</v>
          </cell>
          <cell r="H1019">
            <v>8960.1539999999986</v>
          </cell>
        </row>
        <row r="1020">
          <cell r="A1020" t="str">
            <v>EVL408</v>
          </cell>
          <cell r="B1020" t="str">
            <v>EVL408/H/ANT/ANT.H</v>
          </cell>
          <cell r="C1020" t="str">
            <v>Шкаф для одежды с замком 800х2050, корпус БЕЛЫЙ, ручки ANT, задняя стенка АНТРАЦИТ, фасад БЕЛЫЙ</v>
          </cell>
          <cell r="D1020" t="str">
            <v xml:space="preserve">Нет </v>
          </cell>
          <cell r="E1020" t="str">
            <v xml:space="preserve">Нет </v>
          </cell>
          <cell r="F1020" t="str">
            <v>БЕЛЫЙ</v>
          </cell>
          <cell r="G1020">
            <v>17826.2</v>
          </cell>
          <cell r="H1020">
            <v>9982.6720000000005</v>
          </cell>
        </row>
        <row r="1021">
          <cell r="A1021" t="str">
            <v>EVL410</v>
          </cell>
          <cell r="B1021" t="str">
            <v>EVL410/H/ANT/ANT.H</v>
          </cell>
          <cell r="C1021" t="str">
            <v>Шкафы для одежды с замком глубокий 800х2050, корпус БЕЛЫЙ, ручки ANT, задняя стенка АНТРАЦИТ, фасад БЕЛЫЙ, глубиной 600 мм</v>
          </cell>
          <cell r="D1021" t="str">
            <v xml:space="preserve">Нет </v>
          </cell>
          <cell r="E1021" t="str">
            <v xml:space="preserve">Нет </v>
          </cell>
          <cell r="F1021" t="str">
            <v>БЕЛЫЙ</v>
          </cell>
          <cell r="G1021">
            <v>19645.55</v>
          </cell>
          <cell r="H1021">
            <v>11001.508</v>
          </cell>
        </row>
        <row r="1022">
          <cell r="A1022" t="str">
            <v>EVL605/П/60х30/</v>
          </cell>
          <cell r="B1022" t="str">
            <v>EVL605/П/60х30/ANT/ANT.H</v>
          </cell>
          <cell r="C1022" t="str">
            <v>Рабочая станция 1400*1436*750 на П образном м/к 60х30 цвета ANT, цвет заглушки ANT, столешница БЕЛЫЙ</v>
          </cell>
          <cell r="D1022" t="str">
            <v xml:space="preserve">Нет </v>
          </cell>
          <cell r="E1022" t="str">
            <v xml:space="preserve">Нет </v>
          </cell>
          <cell r="F1022" t="str">
            <v>БЕЛЫЙ</v>
          </cell>
          <cell r="G1022">
            <v>31446.685714285712</v>
          </cell>
          <cell r="H1022">
            <v>17610.144</v>
          </cell>
        </row>
        <row r="1023">
          <cell r="A1023" t="str">
            <v>EVL667/П/60х30/</v>
          </cell>
          <cell r="B1023" t="str">
            <v>EVL667/П/60х30/ANT/ANT.H</v>
          </cell>
          <cell r="C1023" t="str">
            <v>Рабочая станция на 4 раб.места , с шириной 1-го рабочего места 700 мм на П образном м/к 60х30 цвета ANT, цвет заглушки ANT, столешница БЕЛЫЙ</v>
          </cell>
          <cell r="D1023" t="str">
            <v xml:space="preserve">Нет </v>
          </cell>
          <cell r="E1023" t="str">
            <v xml:space="preserve">Нет </v>
          </cell>
          <cell r="F1023" t="str">
            <v>БЕЛЫЙ</v>
          </cell>
          <cell r="G1023">
            <v>59315.599999999991</v>
          </cell>
          <cell r="H1023">
            <v>33216.735999999997</v>
          </cell>
        </row>
        <row r="1024">
          <cell r="A1024" t="str">
            <v>EVL676/П/60х30/</v>
          </cell>
          <cell r="B1024" t="str">
            <v>EVL676/П/60х30/ANT/ANT.H</v>
          </cell>
          <cell r="C1024" t="str">
            <v>Рабочая станция на 6 раб.мест, с шириной 1-го рабочего места 700 мм на П образном м/к 60х30 цвета ANT, цвет заглушки ANT, столешница БЕЛЫЙ</v>
          </cell>
          <cell r="D1024" t="str">
            <v xml:space="preserve">Нет </v>
          </cell>
          <cell r="E1024" t="str">
            <v xml:space="preserve">Нет </v>
          </cell>
          <cell r="F1024" t="str">
            <v>БЕЛЫЙ</v>
          </cell>
          <cell r="G1024">
            <v>87608.914285714272</v>
          </cell>
          <cell r="H1024">
            <v>49060.991999999998</v>
          </cell>
        </row>
        <row r="1025">
          <cell r="A1025" t="str">
            <v>EVL605/О/60х30/</v>
          </cell>
          <cell r="B1025" t="str">
            <v>EVL605/О/60х30/ANT/ANT.SLT</v>
          </cell>
          <cell r="C1025" t="str">
            <v>Рабочая станция 1400*1436*750 на О образном м/к 60х30 цвета ANT, цвет заглушки ANT, столешница Салтилло</v>
          </cell>
          <cell r="D1025" t="str">
            <v xml:space="preserve">Нет </v>
          </cell>
          <cell r="E1025" t="str">
            <v xml:space="preserve">Нет </v>
          </cell>
          <cell r="F1025" t="str">
            <v>Салтилло</v>
          </cell>
          <cell r="G1025">
            <v>32871.714285714283</v>
          </cell>
          <cell r="H1025">
            <v>18408.16</v>
          </cell>
        </row>
        <row r="1026">
          <cell r="A1026" t="str">
            <v>EVL290</v>
          </cell>
          <cell r="B1026" t="str">
            <v>EVL290/H.H</v>
          </cell>
          <cell r="C1026" t="str">
            <v>Контейнер подвесной с 1 ящиком (замок на верхний ящик) 448х478, корпус БЕЛЫЙ, глубиной 208 мм</v>
          </cell>
          <cell r="D1026" t="str">
            <v xml:space="preserve">Нет </v>
          </cell>
          <cell r="E1026" t="str">
            <v xml:space="preserve">Нет </v>
          </cell>
          <cell r="F1026" t="str">
            <v>БЕЛЫЙ</v>
          </cell>
          <cell r="G1026">
            <v>4483.114285714285</v>
          </cell>
          <cell r="H1026">
            <v>2510.5439999999999</v>
          </cell>
        </row>
        <row r="1027">
          <cell r="A1027" t="str">
            <v>EVL169DX</v>
          </cell>
          <cell r="B1027" t="str">
            <v>EVL169DX/U003/U003/ANT.U003</v>
          </cell>
          <cell r="C1027" t="str">
            <v xml:space="preserve">Стол криволинейный правый на ДСП опорах, глубиной 700/900 мм, опора ЛДСП Дуб Честерфилд , фронталь Дуб Честерфилд , цвет заглушки ANT, столешница Дуб </v>
          </cell>
          <cell r="D1027" t="str">
            <v xml:space="preserve">Нет </v>
          </cell>
          <cell r="E1027" t="str">
            <v xml:space="preserve">Нет </v>
          </cell>
          <cell r="F1027" t="str">
            <v xml:space="preserve">Дуб Честерфилд </v>
          </cell>
          <cell r="G1027">
            <v>11991.171428571428</v>
          </cell>
          <cell r="H1027">
            <v>6715.0560000000005</v>
          </cell>
        </row>
        <row r="1028">
          <cell r="A1028" t="str">
            <v>EVL169SX</v>
          </cell>
          <cell r="B1028" t="str">
            <v>EVL169SX/U003/U003/ANT.U003</v>
          </cell>
          <cell r="C1028" t="str">
            <v>Стол криволинейный левый на ДСП опорах, глубиной 700/900 мм, опора ЛДСП Дуб Честерфилд , фронталь Дуб Честерфилд , цвет заглушки ANT, столешница Дуб Ч</v>
          </cell>
          <cell r="D1028" t="str">
            <v xml:space="preserve">Нет </v>
          </cell>
          <cell r="E1028" t="str">
            <v xml:space="preserve">Нет </v>
          </cell>
          <cell r="F1028" t="str">
            <v xml:space="preserve">Дуб Честерфилд </v>
          </cell>
          <cell r="G1028">
            <v>11991.171428571428</v>
          </cell>
          <cell r="H1028">
            <v>6715.0560000000005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">
          <cell r="C1" t="str">
            <v>Прайс-лист</v>
          </cell>
        </row>
        <row r="3">
          <cell r="C3" t="str">
            <v>МОДЕР ОМ ООО</v>
          </cell>
        </row>
        <row r="5">
          <cell r="C5" t="str">
            <v>В валюте: руб. (курс 1).</v>
          </cell>
        </row>
        <row r="6">
          <cell r="C6" t="str">
            <v>Цены указаны на 23.03.2026</v>
          </cell>
        </row>
        <row r="9">
          <cell r="B9" t="str">
            <v>Номенклатура.Артикул</v>
          </cell>
          <cell r="C9" t="str">
            <v>Ценовая группа/ Номенклатура</v>
          </cell>
          <cell r="D9" t="str">
            <v>Номенклатура.Цвет</v>
          </cell>
          <cell r="E9" t="str">
            <v>Розничная рубли 2026</v>
          </cell>
        </row>
        <row r="10">
          <cell r="E10" t="str">
            <v>Цена</v>
          </cell>
          <cell r="F10" t="str">
            <v>Ед.</v>
          </cell>
        </row>
        <row r="12">
          <cell r="C12" t="str">
            <v xml:space="preserve">    ГОТОВЫЕ</v>
          </cell>
        </row>
        <row r="13">
          <cell r="C13" t="str">
            <v xml:space="preserve">        2. НЕСКЛАДСКАЯ ПРОГРАММА</v>
          </cell>
        </row>
        <row r="14">
          <cell r="C14" t="str">
            <v xml:space="preserve">            EVOLUTION (Заказ)</v>
          </cell>
        </row>
        <row r="15">
          <cell r="C15" t="str">
            <v xml:space="preserve">                НАПОЛНЕНИЕ</v>
          </cell>
        </row>
        <row r="16">
          <cell r="A16" t="str">
            <v>EVL512W</v>
          </cell>
          <cell r="B16" t="str">
            <v>EVL512W.SLT</v>
          </cell>
          <cell r="C16" t="str">
            <v xml:space="preserve">                    Экран ЛДСП стола 1000</v>
          </cell>
          <cell r="D16" t="str">
            <v>Салтилло</v>
          </cell>
          <cell r="E16">
            <v>2352</v>
          </cell>
          <cell r="F16" t="str">
            <v>шт</v>
          </cell>
        </row>
        <row r="17">
          <cell r="A17" t="str">
            <v>EVL508W</v>
          </cell>
          <cell r="B17" t="str">
            <v>EVL508W.SLT</v>
          </cell>
          <cell r="C17" t="str">
            <v xml:space="preserve">                    Экран ЛДСП торцевой 600</v>
          </cell>
          <cell r="D17" t="str">
            <v>Салтилло</v>
          </cell>
          <cell r="E17">
            <v>1338</v>
          </cell>
          <cell r="F17" t="str">
            <v>шт</v>
          </cell>
        </row>
        <row r="18">
          <cell r="A18" t="str">
            <v>EVL509W</v>
          </cell>
          <cell r="B18" t="str">
            <v>EVL509W.H</v>
          </cell>
          <cell r="C18" t="str">
            <v xml:space="preserve">                    Экран ЛДСП торцевой 700</v>
          </cell>
          <cell r="D18" t="str">
            <v>БЕЛЫЙ</v>
          </cell>
          <cell r="E18">
            <v>1538</v>
          </cell>
          <cell r="F18" t="str">
            <v>шт</v>
          </cell>
        </row>
        <row r="19">
          <cell r="A19" t="str">
            <v>EVL509W</v>
          </cell>
          <cell r="B19" t="str">
            <v>EVL509W.U003</v>
          </cell>
          <cell r="C19" t="str">
            <v xml:space="preserve">                    Экран ЛДСП торцевой 700</v>
          </cell>
          <cell r="D19" t="str">
            <v>Дуб Честерфилд</v>
          </cell>
          <cell r="E19">
            <v>1538</v>
          </cell>
          <cell r="F19" t="str">
            <v>шт</v>
          </cell>
        </row>
        <row r="20">
          <cell r="A20" t="str">
            <v>EVL509W</v>
          </cell>
          <cell r="B20" t="str">
            <v>EVL509W.SLT</v>
          </cell>
          <cell r="C20" t="str">
            <v xml:space="preserve">                    Экран ЛДСП торцевой 700</v>
          </cell>
          <cell r="D20" t="str">
            <v>Салтилло</v>
          </cell>
          <cell r="E20">
            <v>1538</v>
          </cell>
          <cell r="F20" t="str">
            <v>шт</v>
          </cell>
        </row>
        <row r="21">
          <cell r="A21" t="str">
            <v>EVL510W</v>
          </cell>
          <cell r="B21" t="str">
            <v>EVL510W.H</v>
          </cell>
          <cell r="C21" t="str">
            <v xml:space="preserve">                    Экран ЛДСП торцевой 800</v>
          </cell>
          <cell r="D21" t="str">
            <v>БЕЛЫЙ</v>
          </cell>
          <cell r="E21">
            <v>1697</v>
          </cell>
          <cell r="F21" t="str">
            <v>шт</v>
          </cell>
        </row>
        <row r="22">
          <cell r="A22" t="str">
            <v>EVL510W</v>
          </cell>
          <cell r="B22" t="str">
            <v>EVL510W.SLT</v>
          </cell>
          <cell r="C22" t="str">
            <v xml:space="preserve">                    Экран ЛДСП торцевой 800</v>
          </cell>
          <cell r="D22" t="str">
            <v>Салтилло</v>
          </cell>
          <cell r="E22">
            <v>1697</v>
          </cell>
          <cell r="F22" t="str">
            <v>шт</v>
          </cell>
        </row>
        <row r="23">
          <cell r="A23" t="str">
            <v>EVL512</v>
          </cell>
          <cell r="B23" t="str">
            <v>EVL512.2</v>
          </cell>
          <cell r="C23" t="str">
            <v xml:space="preserve">                    Экран стола 1000</v>
          </cell>
          <cell r="D23" t="str">
            <v>GREY</v>
          </cell>
          <cell r="E23">
            <v>5335</v>
          </cell>
          <cell r="F23" t="str">
            <v>шт</v>
          </cell>
        </row>
        <row r="24">
          <cell r="A24" t="str">
            <v>EVL512</v>
          </cell>
          <cell r="B24" t="str">
            <v>EVL512.ASH</v>
          </cell>
          <cell r="C24" t="str">
            <v xml:space="preserve">                    Экран стола 1000</v>
          </cell>
          <cell r="D24" t="str">
            <v>ASH</v>
          </cell>
          <cell r="E24">
            <v>5335</v>
          </cell>
          <cell r="F24" t="str">
            <v>шт</v>
          </cell>
        </row>
        <row r="25">
          <cell r="A25" t="str">
            <v>EVL512</v>
          </cell>
          <cell r="B25" t="str">
            <v>EVL512.DNM</v>
          </cell>
          <cell r="C25" t="str">
            <v xml:space="preserve">                    Экран стола 1000</v>
          </cell>
          <cell r="D25" t="str">
            <v>DENIM</v>
          </cell>
          <cell r="E25">
            <v>5335</v>
          </cell>
          <cell r="F25" t="str">
            <v>шт</v>
          </cell>
        </row>
        <row r="26">
          <cell r="A26" t="str">
            <v>EVL512</v>
          </cell>
          <cell r="B26" t="str">
            <v>EVL512.MNT</v>
          </cell>
          <cell r="C26" t="str">
            <v xml:space="preserve">                    Экран стола 1000</v>
          </cell>
          <cell r="D26" t="str">
            <v>MINT</v>
          </cell>
          <cell r="E26">
            <v>5335</v>
          </cell>
          <cell r="F26" t="str">
            <v>шт</v>
          </cell>
        </row>
        <row r="27">
          <cell r="A27" t="str">
            <v>EVL512</v>
          </cell>
          <cell r="B27" t="str">
            <v>EVL512.SND</v>
          </cell>
          <cell r="C27" t="str">
            <v xml:space="preserve">                    Экран стола 1000</v>
          </cell>
          <cell r="D27" t="str">
            <v>SAND</v>
          </cell>
          <cell r="E27">
            <v>5335</v>
          </cell>
          <cell r="F27" t="str">
            <v>шт</v>
          </cell>
        </row>
        <row r="28">
          <cell r="A28" t="str">
            <v>EVL512</v>
          </cell>
          <cell r="B28" t="str">
            <v>EVL512.YLW</v>
          </cell>
          <cell r="C28" t="str">
            <v xml:space="preserve">                    Экран стола 1000</v>
          </cell>
          <cell r="D28" t="str">
            <v>YELLOW</v>
          </cell>
          <cell r="E28">
            <v>5335</v>
          </cell>
          <cell r="F28" t="str">
            <v>шт</v>
          </cell>
        </row>
        <row r="29">
          <cell r="A29" t="str">
            <v>EVL508</v>
          </cell>
          <cell r="B29" t="str">
            <v>EVL508.2</v>
          </cell>
          <cell r="C29" t="str">
            <v xml:space="preserve">                    Экран торцевой 600</v>
          </cell>
          <cell r="D29" t="str">
            <v>GREY</v>
          </cell>
          <cell r="E29">
            <v>3320</v>
          </cell>
          <cell r="F29" t="str">
            <v>шт</v>
          </cell>
        </row>
        <row r="30">
          <cell r="A30" t="str">
            <v>EVL508</v>
          </cell>
          <cell r="B30" t="str">
            <v>EVL508.ASH</v>
          </cell>
          <cell r="C30" t="str">
            <v xml:space="preserve">                    Экран торцевой 600</v>
          </cell>
          <cell r="D30" t="str">
            <v>ASH</v>
          </cell>
          <cell r="E30">
            <v>3320</v>
          </cell>
          <cell r="F30" t="str">
            <v>шт</v>
          </cell>
        </row>
        <row r="31">
          <cell r="A31" t="str">
            <v>EVL508</v>
          </cell>
          <cell r="B31" t="str">
            <v>EVL508.DNM</v>
          </cell>
          <cell r="C31" t="str">
            <v xml:space="preserve">                    Экран торцевой 600</v>
          </cell>
          <cell r="D31" t="str">
            <v>DENIM</v>
          </cell>
          <cell r="E31">
            <v>3320</v>
          </cell>
          <cell r="F31" t="str">
            <v>шт</v>
          </cell>
        </row>
        <row r="32">
          <cell r="A32" t="str">
            <v>EVL508</v>
          </cell>
          <cell r="B32" t="str">
            <v>EVL508.YLW</v>
          </cell>
          <cell r="C32" t="str">
            <v xml:space="preserve">                    Экран торцевой 600</v>
          </cell>
          <cell r="D32" t="str">
            <v>YELLOW</v>
          </cell>
          <cell r="E32">
            <v>3320</v>
          </cell>
          <cell r="F32" t="str">
            <v>шт</v>
          </cell>
        </row>
        <row r="33">
          <cell r="A33" t="str">
            <v>EVL508</v>
          </cell>
          <cell r="B33" t="str">
            <v>EVL508.MNT</v>
          </cell>
          <cell r="C33" t="str">
            <v xml:space="preserve">                    Экран торцевой 600</v>
          </cell>
          <cell r="D33" t="str">
            <v>MINT</v>
          </cell>
          <cell r="E33">
            <v>3320</v>
          </cell>
          <cell r="F33" t="str">
            <v>шт</v>
          </cell>
        </row>
        <row r="34">
          <cell r="A34" t="str">
            <v>EVL508</v>
          </cell>
          <cell r="B34" t="str">
            <v>EVL508.SND</v>
          </cell>
          <cell r="C34" t="str">
            <v xml:space="preserve">                    Экран торцевой 600</v>
          </cell>
          <cell r="D34" t="str">
            <v>SAND</v>
          </cell>
          <cell r="E34">
            <v>3320</v>
          </cell>
          <cell r="F34" t="str">
            <v>шт</v>
          </cell>
        </row>
        <row r="35">
          <cell r="A35" t="str">
            <v>EVL509</v>
          </cell>
          <cell r="B35" t="str">
            <v>EVL509.ASH</v>
          </cell>
          <cell r="C35" t="str">
            <v xml:space="preserve">                    Экран торцевой 700</v>
          </cell>
          <cell r="D35" t="str">
            <v>ASH</v>
          </cell>
          <cell r="E35">
            <v>4322</v>
          </cell>
          <cell r="F35" t="str">
            <v>шт</v>
          </cell>
        </row>
        <row r="36">
          <cell r="A36" t="str">
            <v>EVL509</v>
          </cell>
          <cell r="B36" t="str">
            <v>EVL509.DNM</v>
          </cell>
          <cell r="C36" t="str">
            <v xml:space="preserve">                    Экран торцевой 700</v>
          </cell>
          <cell r="D36" t="str">
            <v>DENIM</v>
          </cell>
          <cell r="E36">
            <v>4322</v>
          </cell>
          <cell r="F36" t="str">
            <v>шт</v>
          </cell>
        </row>
        <row r="37">
          <cell r="A37" t="str">
            <v>EVL509</v>
          </cell>
          <cell r="B37" t="str">
            <v>EVL509.YLW</v>
          </cell>
          <cell r="C37" t="str">
            <v xml:space="preserve">                    Экран торцевой 700</v>
          </cell>
          <cell r="D37" t="str">
            <v>YELLOW</v>
          </cell>
          <cell r="E37">
            <v>4322</v>
          </cell>
          <cell r="F37" t="str">
            <v>шт</v>
          </cell>
        </row>
        <row r="38">
          <cell r="A38" t="str">
            <v>EVL509</v>
          </cell>
          <cell r="B38" t="str">
            <v>EVL509.SND</v>
          </cell>
          <cell r="C38" t="str">
            <v xml:space="preserve">                    Экран торцевой 700</v>
          </cell>
          <cell r="D38" t="str">
            <v>SAND</v>
          </cell>
          <cell r="E38">
            <v>4322</v>
          </cell>
          <cell r="F38" t="str">
            <v>шт</v>
          </cell>
        </row>
        <row r="39">
          <cell r="A39" t="str">
            <v>EVL510</v>
          </cell>
          <cell r="B39" t="str">
            <v>EVL510.2</v>
          </cell>
          <cell r="C39" t="str">
            <v xml:space="preserve">                    Экран торцевой 800</v>
          </cell>
          <cell r="D39" t="str">
            <v>grey</v>
          </cell>
          <cell r="E39">
            <v>4663</v>
          </cell>
          <cell r="F39" t="str">
            <v>шт</v>
          </cell>
        </row>
        <row r="40">
          <cell r="A40" t="str">
            <v>EVL510</v>
          </cell>
          <cell r="B40" t="str">
            <v>EVL510.ASH</v>
          </cell>
          <cell r="C40" t="str">
            <v xml:space="preserve">                    Экран торцевой 800</v>
          </cell>
          <cell r="D40" t="str">
            <v>ASH</v>
          </cell>
          <cell r="E40">
            <v>4663</v>
          </cell>
          <cell r="F40" t="str">
            <v>шт</v>
          </cell>
        </row>
        <row r="41">
          <cell r="A41" t="str">
            <v>EVL510</v>
          </cell>
          <cell r="B41" t="str">
            <v>EVL510.DNM</v>
          </cell>
          <cell r="C41" t="str">
            <v xml:space="preserve">                    Экран торцевой 800</v>
          </cell>
          <cell r="D41" t="str">
            <v>DENIM</v>
          </cell>
          <cell r="E41">
            <v>4663</v>
          </cell>
          <cell r="F41" t="str">
            <v>шт</v>
          </cell>
        </row>
        <row r="42">
          <cell r="A42" t="str">
            <v>EVL510</v>
          </cell>
          <cell r="B42" t="str">
            <v>EVL510.YLW</v>
          </cell>
          <cell r="C42" t="str">
            <v xml:space="preserve">                    Экран торцевой 800</v>
          </cell>
          <cell r="D42" t="str">
            <v>YELLOW</v>
          </cell>
          <cell r="E42">
            <v>4663</v>
          </cell>
          <cell r="F42" t="str">
            <v>шт</v>
          </cell>
        </row>
        <row r="43">
          <cell r="A43" t="str">
            <v>EVL510</v>
          </cell>
          <cell r="B43" t="str">
            <v>EVL510.MNT</v>
          </cell>
          <cell r="C43" t="str">
            <v xml:space="preserve">                    Экран торцевой 800</v>
          </cell>
          <cell r="D43" t="str">
            <v>MINT</v>
          </cell>
          <cell r="E43">
            <v>4663</v>
          </cell>
          <cell r="F43" t="str">
            <v>шт</v>
          </cell>
        </row>
        <row r="44">
          <cell r="A44" t="str">
            <v>EVL510</v>
          </cell>
          <cell r="B44" t="str">
            <v>EVL510.SND</v>
          </cell>
          <cell r="C44" t="str">
            <v xml:space="preserve">                    Экран торцевой 800</v>
          </cell>
          <cell r="D44" t="str">
            <v>SAND</v>
          </cell>
          <cell r="E44">
            <v>4663</v>
          </cell>
          <cell r="F44" t="str">
            <v>шт</v>
          </cell>
        </row>
        <row r="45">
          <cell r="A45" t="str">
            <v>EVL511W</v>
          </cell>
          <cell r="B45" t="str">
            <v>EVL511W.SLT</v>
          </cell>
          <cell r="C45" t="str">
            <v xml:space="preserve">                    Экран-фронталь ЛДСП стола 1000</v>
          </cell>
          <cell r="D45" t="str">
            <v>Салтилло</v>
          </cell>
          <cell r="E45">
            <v>3550</v>
          </cell>
          <cell r="F45" t="str">
            <v>шт</v>
          </cell>
        </row>
        <row r="46">
          <cell r="A46" t="str">
            <v>EVL511W</v>
          </cell>
          <cell r="B46" t="str">
            <v>EVL511W.U003</v>
          </cell>
          <cell r="C46" t="str">
            <v xml:space="preserve">                    Экран-фронталь ЛДСП стола 1000</v>
          </cell>
          <cell r="D46" t="str">
            <v>Дуб Честерфилд</v>
          </cell>
          <cell r="E46">
            <v>3550</v>
          </cell>
          <cell r="F46" t="str">
            <v>шт</v>
          </cell>
        </row>
        <row r="47">
          <cell r="A47" t="str">
            <v>EVL511</v>
          </cell>
          <cell r="B47" t="str">
            <v>EVL511.2</v>
          </cell>
          <cell r="C47" t="str">
            <v xml:space="preserve">                    Экран-фронталь стола 1000</v>
          </cell>
          <cell r="D47" t="str">
            <v>grey</v>
          </cell>
          <cell r="E47">
            <v>8570</v>
          </cell>
          <cell r="F47" t="str">
            <v>шт</v>
          </cell>
        </row>
        <row r="48">
          <cell r="A48" t="str">
            <v>EVL511</v>
          </cell>
          <cell r="B48" t="str">
            <v>EVL511.ASH</v>
          </cell>
          <cell r="C48" t="str">
            <v xml:space="preserve">                    Экран-фронталь стола 1000</v>
          </cell>
          <cell r="D48" t="str">
            <v>ASH</v>
          </cell>
          <cell r="E48">
            <v>8570</v>
          </cell>
          <cell r="F48" t="str">
            <v>шт</v>
          </cell>
        </row>
        <row r="49">
          <cell r="A49" t="str">
            <v>EVL511</v>
          </cell>
          <cell r="B49" t="str">
            <v>EVL511.DNM</v>
          </cell>
          <cell r="C49" t="str">
            <v xml:space="preserve">                    Экран-фронталь стола 1000</v>
          </cell>
          <cell r="D49" t="str">
            <v>DENIM</v>
          </cell>
          <cell r="E49">
            <v>8570</v>
          </cell>
          <cell r="F49" t="str">
            <v>шт</v>
          </cell>
        </row>
        <row r="50">
          <cell r="A50" t="str">
            <v>EVL511</v>
          </cell>
          <cell r="B50" t="str">
            <v>EVL511.MNT</v>
          </cell>
          <cell r="C50" t="str">
            <v xml:space="preserve">                    Экран-фронталь стола 1000</v>
          </cell>
          <cell r="D50" t="str">
            <v>MINT</v>
          </cell>
          <cell r="E50">
            <v>8570</v>
          </cell>
          <cell r="F50" t="str">
            <v>шт</v>
          </cell>
        </row>
        <row r="51">
          <cell r="A51" t="str">
            <v>EVL511</v>
          </cell>
          <cell r="B51" t="str">
            <v>EVL511.SND</v>
          </cell>
          <cell r="C51" t="str">
            <v xml:space="preserve">                    Экран-фронталь стола 1000</v>
          </cell>
          <cell r="D51" t="str">
            <v>SAND</v>
          </cell>
          <cell r="E51">
            <v>8570</v>
          </cell>
          <cell r="F51" t="str">
            <v>шт</v>
          </cell>
        </row>
        <row r="52">
          <cell r="A52" t="str">
            <v>EVL511</v>
          </cell>
          <cell r="B52" t="str">
            <v>EVL511.YLW</v>
          </cell>
          <cell r="C52" t="str">
            <v xml:space="preserve">                    Экран-фронталь стола 1000</v>
          </cell>
          <cell r="D52" t="str">
            <v>YELLOW</v>
          </cell>
          <cell r="E52">
            <v>8570</v>
          </cell>
          <cell r="F52" t="str">
            <v>шт</v>
          </cell>
        </row>
        <row r="53">
          <cell r="C53" t="str">
            <v xml:space="preserve">                СТОЛЫ</v>
          </cell>
        </row>
        <row r="54">
          <cell r="C54" t="str">
            <v xml:space="preserve">                    EVL100 Стол письменный , глубиной 700 мм , 1000*700*750</v>
          </cell>
        </row>
        <row r="55">
          <cell r="A55" t="str">
            <v>EVL100/П/40х40/</v>
          </cell>
          <cell r="B55" t="str">
            <v>EVL100/П/40х40/ANT/ANT.U003</v>
          </cell>
          <cell r="C55" t="str">
            <v xml:space="preserve">                        Стол письменный 1000*700*750, глубиной 700 мм на П образном м/к 40х40 цвета ANT, цвет заглушки ANT, столешница Дуб Честерфилд </v>
          </cell>
          <cell r="D55" t="str">
            <v>Дуб Честерфилд</v>
          </cell>
          <cell r="E55">
            <v>20080</v>
          </cell>
          <cell r="F55" t="str">
            <v>шт</v>
          </cell>
        </row>
        <row r="56">
          <cell r="A56" t="str">
            <v>EVL100/П/40х40/</v>
          </cell>
          <cell r="B56" t="str">
            <v>EVL100/П/40х40/ANT/ANT.SLT</v>
          </cell>
          <cell r="C56" t="str">
            <v xml:space="preserve">                        Стол письменный 1000*700*750, глубиной 700 мм на П образном м/к 40х40 цвета ANT, цвет заглушки ANT, столешница Салтилло</v>
          </cell>
          <cell r="D56" t="str">
            <v>Салтилло</v>
          </cell>
          <cell r="E56">
            <v>20109</v>
          </cell>
          <cell r="F56" t="str">
            <v>шт</v>
          </cell>
        </row>
        <row r="57">
          <cell r="A57" t="str">
            <v>EVL100/П/40х40/</v>
          </cell>
          <cell r="B57" t="str">
            <v>EVL100/П/40х40/WHT/H.H</v>
          </cell>
          <cell r="C57" t="str">
            <v xml:space="preserve">                        Стол письменный 1000*700*750, глубиной 700 мм на П образном м/к 40х40 цвета WHT, цвет заглушки H, столешница БЕЛЫЙ</v>
          </cell>
          <cell r="D57" t="str">
            <v>БЕЛЫЙ</v>
          </cell>
          <cell r="E57">
            <v>20080</v>
          </cell>
          <cell r="F57" t="str">
            <v>шт</v>
          </cell>
        </row>
        <row r="58">
          <cell r="A58" t="str">
            <v>EVL100/П/60х30/</v>
          </cell>
          <cell r="B58" t="str">
            <v>EVL100/П/60х30/ANT/ANT.U003</v>
          </cell>
          <cell r="C58" t="str">
            <v xml:space="preserve">                        Стол письменный 1000*700*750, глубиной 700 мм на П образном м/к 60х30 цвета ANT, цвет заглушки ANT, столешница Дуб Честерфилд </v>
          </cell>
          <cell r="D58" t="str">
            <v>Дуб Честерфилд</v>
          </cell>
          <cell r="E58">
            <v>20126</v>
          </cell>
          <cell r="F58" t="str">
            <v>шт</v>
          </cell>
        </row>
        <row r="59">
          <cell r="A59" t="str">
            <v>EVL100/П/60х30/</v>
          </cell>
          <cell r="B59" t="str">
            <v>EVL100/П/60х30/WHT/H.H</v>
          </cell>
          <cell r="C59" t="str">
            <v xml:space="preserve">                        Стол письменный 1000*700*750, глубиной 700 мм на П образном м/к 60х30 цвета WHT, цвет заглушки H, столешница БЕЛЫЙ</v>
          </cell>
          <cell r="D59" t="str">
            <v>БЕЛЫЙ</v>
          </cell>
          <cell r="E59">
            <v>20126</v>
          </cell>
          <cell r="F59" t="str">
            <v>шт</v>
          </cell>
        </row>
        <row r="60">
          <cell r="A60" t="str">
            <v/>
          </cell>
          <cell r="C60" t="str">
            <v xml:space="preserve">                    EVL101 Стол письменный , глубиной 700 мм , 1200*700*750</v>
          </cell>
        </row>
        <row r="61">
          <cell r="A61" t="str">
            <v>EVL101/О/60х30/</v>
          </cell>
          <cell r="B61" t="str">
            <v>EVL101/О/60х30/ANT/ANT.H</v>
          </cell>
          <cell r="C61" t="str">
            <v xml:space="preserve">                        Стол письменный 1200*700*750 на О образном м/к 60х30 цвета ANT, цвет заглушки ANT, столешница БЕЛЫЙ, глубиной 700 мм</v>
          </cell>
          <cell r="D61" t="str">
            <v>БЕЛЫЙ</v>
          </cell>
          <cell r="E61">
            <v>22669</v>
          </cell>
          <cell r="F61" t="str">
            <v>шт</v>
          </cell>
        </row>
        <row r="62">
          <cell r="A62" t="str">
            <v>EVL101/О/60х30/</v>
          </cell>
          <cell r="B62" t="str">
            <v>EVL101/О/60х30/ANT/ANT.U2108</v>
          </cell>
          <cell r="C62" t="str">
            <v xml:space="preserve">                        Стол письменный 1200*700*750 на О образном м/к 60х30 цвета ANT, цвет заглушки ANT, столешница Венге Цаво, глубиной 700 мм</v>
          </cell>
          <cell r="D62" t="str">
            <v>Венге Цаво</v>
          </cell>
          <cell r="E62">
            <v>22669</v>
          </cell>
          <cell r="F62" t="str">
            <v>шт</v>
          </cell>
        </row>
        <row r="63">
          <cell r="A63" t="str">
            <v>EVL101/П/40х40/</v>
          </cell>
          <cell r="B63" t="str">
            <v>EVL101/П/40х40/WHT/H.H</v>
          </cell>
          <cell r="C63" t="str">
            <v xml:space="preserve">                        Стол письменный 1200*700*750 на П образном м/к 40х40 цвета WHT, цвет заглушки H, глубиной 700 мм</v>
          </cell>
          <cell r="D63" t="str">
            <v>БЕЛЫЙ</v>
          </cell>
          <cell r="E63">
            <v>21080</v>
          </cell>
          <cell r="F63" t="str">
            <v>шт</v>
          </cell>
        </row>
        <row r="64">
          <cell r="A64" t="str">
            <v>EVL101/П/40х40/</v>
          </cell>
          <cell r="B64" t="str">
            <v>EVL101/П/40х40/WHT/H.D</v>
          </cell>
          <cell r="C64" t="str">
            <v xml:space="preserve">                        Стол письменный 1200*700*750 на П образном м/к 40х40 цвета WHT, цвет заглушки H, столешница ROVERE, глубиной 700 мм</v>
          </cell>
          <cell r="D64" t="str">
            <v>ROVERE</v>
          </cell>
          <cell r="E64">
            <v>21080</v>
          </cell>
          <cell r="F64" t="str">
            <v>шт</v>
          </cell>
        </row>
        <row r="65">
          <cell r="A65" t="str">
            <v>EVL101/П/40х40/</v>
          </cell>
          <cell r="B65" t="str">
            <v>EVL101/П/40х40/WHT/H.U003</v>
          </cell>
          <cell r="C65" t="str">
            <v xml:space="preserve">                        Стол письменный 1200*700*750 на П образном м/к 40х40 цвета WHT, цвет заглушки H, столешница Дуб Честерфилд , глубиной 700 мм</v>
          </cell>
          <cell r="D65" t="str">
            <v>Дуб Честерфилд</v>
          </cell>
          <cell r="E65">
            <v>21080</v>
          </cell>
          <cell r="F65" t="str">
            <v>шт</v>
          </cell>
        </row>
        <row r="66">
          <cell r="A66" t="str">
            <v>EVL101/П/60х30/</v>
          </cell>
          <cell r="B66" t="str">
            <v>EVL101/П/60х30/ANT/ANT.H</v>
          </cell>
          <cell r="C66" t="str">
            <v xml:space="preserve">                        Стол письменный 1200*700*750 на П образном м/к 60х30 цвета ANT, цвет заглушки ANT, столешница БЕЛЫЙ, глубиной 700 мм</v>
          </cell>
          <cell r="D66" t="str">
            <v>БЕЛЫЙ</v>
          </cell>
          <cell r="E66">
            <v>21175</v>
          </cell>
          <cell r="F66" t="str">
            <v>шт</v>
          </cell>
        </row>
        <row r="67">
          <cell r="A67" t="str">
            <v>EVL101/П/60х30/</v>
          </cell>
          <cell r="B67" t="str">
            <v>EVL101/П/60х30/ANT/H.H</v>
          </cell>
          <cell r="C67" t="str">
            <v xml:space="preserve">                        Стол письменный 1200*700*750 на П образном м/к 60х30 цвета ANT, цвет заглушки H, столешница БЕЛЫЙ, глубиной 700 мм</v>
          </cell>
          <cell r="D67" t="str">
            <v>БЕЛЫЙ</v>
          </cell>
          <cell r="E67">
            <v>21175</v>
          </cell>
          <cell r="F67" t="str">
            <v>шт</v>
          </cell>
        </row>
        <row r="68">
          <cell r="A68" t="str">
            <v>EVL101/П/60х30/</v>
          </cell>
          <cell r="B68" t="str">
            <v>EVL101/П/60х30/BL/H.H</v>
          </cell>
          <cell r="C68" t="str">
            <v xml:space="preserve">                        Стол письменный 1200*700*750 на П образном м/к 60х30 цвета BL, цвет заглушки H, столешница БЕЛЫЙ, глубиной 700 мм</v>
          </cell>
          <cell r="D68" t="str">
            <v>БЕЛЫЙ</v>
          </cell>
          <cell r="E68">
            <v>21175</v>
          </cell>
          <cell r="F68" t="str">
            <v>шт</v>
          </cell>
        </row>
        <row r="69">
          <cell r="A69" t="str">
            <v>EVL101/П/60х30/</v>
          </cell>
          <cell r="B69" t="str">
            <v>EVL101/П/60х30/WHT/H.H</v>
          </cell>
          <cell r="C69" t="str">
            <v xml:space="preserve">                        Стол письменный 1200*700*750 на П образном м/к 60х30 цвета WHT, цвет заглушки H, столешница БЕЛЫЙ, глубиной 700 мм</v>
          </cell>
          <cell r="D69" t="str">
            <v>БЕЛЫЙ</v>
          </cell>
          <cell r="E69">
            <v>21175</v>
          </cell>
          <cell r="F69" t="str">
            <v>шт</v>
          </cell>
        </row>
        <row r="70">
          <cell r="A70" t="str">
            <v>EVL101/П/60х30/</v>
          </cell>
          <cell r="B70" t="str">
            <v>EVL101/П/60х30/WHT/H.U003</v>
          </cell>
          <cell r="C70" t="str">
            <v xml:space="preserve">                        Стол письменный 1200*700*750 на П образном м/к 60х30 цвета WHT, цвет заглушки H, столешница Дуб Честерфилд , глубиной 700 мм</v>
          </cell>
          <cell r="D70" t="str">
            <v>Дуб Честерфилд</v>
          </cell>
          <cell r="E70">
            <v>21175</v>
          </cell>
          <cell r="F70" t="str">
            <v>шт</v>
          </cell>
        </row>
        <row r="71">
          <cell r="A71" t="str">
            <v/>
          </cell>
          <cell r="C71" t="str">
            <v xml:space="preserve">                    EVL102 Стол письменный , глубиной 700 мм , 1400*700*750</v>
          </cell>
        </row>
        <row r="72">
          <cell r="A72" t="str">
            <v>EVL102/А/60х30/</v>
          </cell>
          <cell r="B72" t="str">
            <v>EVL102/А/60х30/WHT/ANT.U003</v>
          </cell>
          <cell r="C72" t="str">
            <v xml:space="preserve">                        Стол письменный, 1400*700*750 на А образном м/к 60х30 цвета WHT, цвет заглушки ANT, столешница Дуб Честерфилд , глубиной 700 мм</v>
          </cell>
          <cell r="D72" t="str">
            <v>Дуб Честерфилд</v>
          </cell>
          <cell r="E72">
            <v>19862</v>
          </cell>
          <cell r="F72" t="str">
            <v>шт</v>
          </cell>
        </row>
        <row r="73">
          <cell r="A73" t="str">
            <v>EVL102/О/60х30/</v>
          </cell>
          <cell r="B73" t="str">
            <v>EVL102/О/60х30/ANT/ANT.H</v>
          </cell>
          <cell r="C73" t="str">
            <v xml:space="preserve">                        Стол письменный, 1400*700*750 на О образном м/к 60х30 цвета ANT, цвет заглушки ANT, столешница БЕЛЫЙ, глубиной 700 мм</v>
          </cell>
          <cell r="D73" t="str">
            <v>БЕЛЫЙ</v>
          </cell>
          <cell r="E73">
            <v>23476</v>
          </cell>
          <cell r="F73" t="str">
            <v>шт</v>
          </cell>
        </row>
        <row r="74">
          <cell r="A74" t="str">
            <v>EVL102/О/60х30/</v>
          </cell>
          <cell r="B74" t="str">
            <v>EVL102/О/60х30/ANT/ANT.U2108</v>
          </cell>
          <cell r="C74" t="str">
            <v xml:space="preserve">                        Стол письменный, 1400*700*750 на О образном м/к 60х30 цвета ANT, цвет заглушки ANT, столешница Венге Цаво, глубиной 700 мм</v>
          </cell>
          <cell r="D74" t="str">
            <v>Венге Цаво</v>
          </cell>
          <cell r="E74">
            <v>23476</v>
          </cell>
          <cell r="F74" t="str">
            <v>шт</v>
          </cell>
        </row>
        <row r="75">
          <cell r="A75" t="str">
            <v>EVL102/О/60х30/</v>
          </cell>
          <cell r="B75" t="str">
            <v>EVL102/О/60х30/WHT/ANT.U003</v>
          </cell>
          <cell r="C75" t="str">
            <v xml:space="preserve">                        Стол письменный, 1400*700*750 на О образном м/к 60х30 цвета WHT, цвет заглушки ANT, столешница Дуб Честерфилд , глубиной 700 мм</v>
          </cell>
          <cell r="D75" t="str">
            <v>Дуб Честерфилд</v>
          </cell>
          <cell r="E75">
            <v>23476</v>
          </cell>
          <cell r="F75" t="str">
            <v>шт</v>
          </cell>
        </row>
        <row r="76">
          <cell r="A76" t="str">
            <v>EVL102/О/60х30/</v>
          </cell>
          <cell r="B76" t="str">
            <v>EVL102/О/60х30/WHT/H.H</v>
          </cell>
          <cell r="C76" t="str">
            <v xml:space="preserve">                        Стол письменный, 1400*700*750 на О образном м/к 60х30 цвета WHT, цвет заглушки H, столешница БЕЛЫЙ, глубиной 700 мм</v>
          </cell>
          <cell r="D76" t="str">
            <v>БЕЛЫЙ</v>
          </cell>
          <cell r="E76">
            <v>23476</v>
          </cell>
          <cell r="F76" t="str">
            <v>шт</v>
          </cell>
        </row>
        <row r="77">
          <cell r="A77" t="str">
            <v>EVL102/П/40х40/</v>
          </cell>
          <cell r="B77" t="str">
            <v>EVL102/П/40х40/GR/ANT.SLT</v>
          </cell>
          <cell r="C77" t="str">
            <v xml:space="preserve">                        Стол письменный, 1400*700*750 на П образном м/к 40х40 цвета GR, цвет заглушки ANT, столешница Салтилло, глубиной 700 мм</v>
          </cell>
          <cell r="D77" t="str">
            <v>Салтилло</v>
          </cell>
          <cell r="E77">
            <v>21913</v>
          </cell>
          <cell r="F77" t="str">
            <v>шт</v>
          </cell>
        </row>
        <row r="78">
          <cell r="A78" t="str">
            <v>EVL102/П/40х40/</v>
          </cell>
          <cell r="B78" t="str">
            <v>EVL102/П/40х40/WHT/H.H</v>
          </cell>
          <cell r="C78" t="str">
            <v xml:space="preserve">                        Стол письменный, 1400*700*750 на П образном м/к 40х40 цвета WHT, цвет заглушки H</v>
          </cell>
          <cell r="D78" t="str">
            <v>БЕЛЫЙ</v>
          </cell>
          <cell r="E78">
            <v>21913</v>
          </cell>
          <cell r="F78" t="str">
            <v>шт</v>
          </cell>
        </row>
        <row r="79">
          <cell r="A79" t="str">
            <v>EVL102/П/40х40/</v>
          </cell>
          <cell r="B79" t="str">
            <v>EVL102/П/40х40/WHT/H.D</v>
          </cell>
          <cell r="C79" t="str">
            <v xml:space="preserve">                        Стол письменный, 1400*700*750 на П образном м/к 40х40 цвета WHT, цвет заглушки H, столешница ROVERE, глубиной 700 мм</v>
          </cell>
          <cell r="D79" t="str">
            <v>ROVERE</v>
          </cell>
          <cell r="E79">
            <v>21913</v>
          </cell>
          <cell r="F79" t="str">
            <v>шт</v>
          </cell>
        </row>
        <row r="80">
          <cell r="A80" t="str">
            <v>EVL102/П/40х40/</v>
          </cell>
          <cell r="B80" t="str">
            <v>EVL102/П/40х40/WHT/H.U003</v>
          </cell>
          <cell r="C80" t="str">
            <v xml:space="preserve">                        Стол письменный, 1400*700*750 на П образном м/к 40х40 цвета WHT, цвет заглушки H, столешница Дуб Честерфилд , глубиной 700 мм</v>
          </cell>
          <cell r="D80" t="str">
            <v>Дуб Честерфилд</v>
          </cell>
          <cell r="E80">
            <v>21913</v>
          </cell>
          <cell r="F80" t="str">
            <v>шт</v>
          </cell>
        </row>
        <row r="81">
          <cell r="A81" t="str">
            <v>EVL102/П/60х30/</v>
          </cell>
          <cell r="B81" t="str">
            <v>EVL102/П/60х30/ANT/ANT.H</v>
          </cell>
          <cell r="C81" t="str">
            <v xml:space="preserve">                        Стол письменный, 1400*700*750 на П образном м/к 60х30 цвета ANT, цвет заглушки ANT, столешница БЕЛЫЙ, глубиной 700 мм</v>
          </cell>
          <cell r="D81" t="str">
            <v>БЕЛЫЙ</v>
          </cell>
          <cell r="E81">
            <v>22112</v>
          </cell>
          <cell r="F81" t="str">
            <v>шт</v>
          </cell>
        </row>
        <row r="82">
          <cell r="A82" t="str">
            <v>EVL102/П/60х30/</v>
          </cell>
          <cell r="B82" t="str">
            <v>EVL102/П/60х30/ANT/ANT.L</v>
          </cell>
          <cell r="C82" t="str">
            <v xml:space="preserve">                        Стол письменный, 1400*700*750 на П образном м/к 60х30 цвета ANT, цвет заглушки ANT, столешница ДУБ 131, глубиной 700 мм</v>
          </cell>
          <cell r="D82" t="str">
            <v>ДУБ 131</v>
          </cell>
          <cell r="E82">
            <v>22112</v>
          </cell>
          <cell r="F82" t="str">
            <v>шт</v>
          </cell>
        </row>
        <row r="83">
          <cell r="A83" t="str">
            <v>EVL102/П/60х30/</v>
          </cell>
          <cell r="B83" t="str">
            <v>EVL102/П/60х30/ANT/H.H</v>
          </cell>
          <cell r="C83" t="str">
            <v xml:space="preserve">                        Стол письменный, 1400*700*750 на П образном м/к 60х30 цвета ANT, цвет заглушки H, столешница БЕЛЫЙ, глубиной 700 мм</v>
          </cell>
          <cell r="D83" t="str">
            <v>БЕЛЫЙ</v>
          </cell>
          <cell r="E83">
            <v>22112</v>
          </cell>
          <cell r="F83" t="str">
            <v>шт</v>
          </cell>
        </row>
        <row r="84">
          <cell r="A84" t="str">
            <v>EVL102/П/60х30/</v>
          </cell>
          <cell r="B84" t="str">
            <v>EVL102/П/60х30/BL/H.H</v>
          </cell>
          <cell r="C84" t="str">
            <v xml:space="preserve">                        Стол письменный, 1400*700*750 на П образном м/к 60х30 цвета BL, цвет заглушки H, столешница БЕЛЫЙ, глубиной 700 мм</v>
          </cell>
          <cell r="D84" t="str">
            <v>БЕЛЫЙ</v>
          </cell>
          <cell r="E84">
            <v>22112</v>
          </cell>
          <cell r="F84" t="str">
            <v>шт</v>
          </cell>
        </row>
        <row r="85">
          <cell r="A85" t="str">
            <v>EVL102/П/60х30/</v>
          </cell>
          <cell r="B85" t="str">
            <v>EVL102/П/60х30/GR/H.H</v>
          </cell>
          <cell r="C85" t="str">
            <v xml:space="preserve">                        Стол письменный, 1400*700*750 на П образном м/к 60х30 цвета GR, цвет заглушки H, столешница БЕЛЫЙ, глубиной 700 мм</v>
          </cell>
          <cell r="D85" t="str">
            <v>БЕЛЫЙ</v>
          </cell>
          <cell r="E85">
            <v>22112</v>
          </cell>
          <cell r="F85" t="str">
            <v>шт</v>
          </cell>
        </row>
        <row r="86">
          <cell r="A86" t="str">
            <v>EVL102/П/60х30/</v>
          </cell>
          <cell r="B86" t="str">
            <v>EVL102/П/60х30/GR/H.L</v>
          </cell>
          <cell r="C86" t="str">
            <v xml:space="preserve">                        Стол письменный, 1400*700*750 на П образном м/к 60х30 цвета GR, цвет заглушки H, столешница ДУБ 131, глубиной 700 мм</v>
          </cell>
          <cell r="D86" t="str">
            <v>ДУБ 131</v>
          </cell>
          <cell r="E86">
            <v>22112</v>
          </cell>
          <cell r="F86" t="str">
            <v>шт</v>
          </cell>
        </row>
        <row r="87">
          <cell r="A87" t="str">
            <v>EVL102/П/60х30/</v>
          </cell>
          <cell r="B87" t="str">
            <v>EVL102/П/60х30/WHT/H.H</v>
          </cell>
          <cell r="C87" t="str">
            <v xml:space="preserve">                        Стол письменный, 1400*700*750 на П образном м/к 60х30 цвета WHT, цвет заглушки H, столешница БЕЛЫЙ, глубиной 700 мм</v>
          </cell>
          <cell r="D87" t="str">
            <v>БЕЛЫЙ</v>
          </cell>
          <cell r="E87">
            <v>22112</v>
          </cell>
          <cell r="F87" t="str">
            <v>шт</v>
          </cell>
        </row>
        <row r="88">
          <cell r="A88" t="str">
            <v>EVL102/П/60х30/</v>
          </cell>
          <cell r="B88" t="str">
            <v>EVL102/П/60х30/WHT/H.L</v>
          </cell>
          <cell r="C88" t="str">
            <v xml:space="preserve">                        Стол письменный, 1400*700*750 на П образном м/к 60х30 цвета WHT, цвет заглушки H, столешница ДУБ 131, глубиной 700 мм</v>
          </cell>
          <cell r="D88" t="str">
            <v>ДУБ 131</v>
          </cell>
          <cell r="E88">
            <v>22112</v>
          </cell>
          <cell r="F88" t="str">
            <v>шт</v>
          </cell>
        </row>
        <row r="89">
          <cell r="A89" t="str">
            <v>EVL102/П/60х30/</v>
          </cell>
          <cell r="B89" t="str">
            <v>EVL102/П/60х30/WHT/H.U003</v>
          </cell>
          <cell r="C89" t="str">
            <v xml:space="preserve">                        Стол письменный, 1400*700*750 на П образном м/к 60х30 цвета WHT, цвет заглушки H, столешница Дуб Честерфилд , глубиной 700 мм</v>
          </cell>
          <cell r="D89" t="str">
            <v>Дуб Честерфилд</v>
          </cell>
          <cell r="E89">
            <v>22112</v>
          </cell>
          <cell r="F89" t="str">
            <v>шт</v>
          </cell>
        </row>
        <row r="90">
          <cell r="A90" t="str">
            <v/>
          </cell>
          <cell r="C90" t="str">
            <v xml:space="preserve">                    EVL103 Стол письменный , глубиной 700 мм , 1600*700*750</v>
          </cell>
        </row>
        <row r="91">
          <cell r="A91" t="str">
            <v>EVL103/А/40х40/</v>
          </cell>
          <cell r="B91" t="str">
            <v>EVL103/А/40х40/ANT/ANT.U003</v>
          </cell>
          <cell r="C91" t="str">
            <v xml:space="preserve">                        Стол письменный 1600*700*750 на А образном м/к 40х40 цвета ANT, цвет заглушки ANT, столешница Дуб Честерфилд </v>
          </cell>
          <cell r="D91" t="str">
            <v>Дуб Честерфилд</v>
          </cell>
          <cell r="E91">
            <v>22362</v>
          </cell>
          <cell r="F91" t="str">
            <v>шт</v>
          </cell>
        </row>
        <row r="92">
          <cell r="A92" t="str">
            <v>EVL103/А/60х30/</v>
          </cell>
          <cell r="B92" t="str">
            <v>EVL103/А/60х30/ANT/ANT.H</v>
          </cell>
          <cell r="C92" t="str">
            <v xml:space="preserve">                        Стол письменный 1600*700*750 на А образном м/к 60х30 цвета ANT, цвет заглушки ANT, столешница БЕЛЫЙ</v>
          </cell>
          <cell r="D92" t="str">
            <v>БЕЛЫЙ</v>
          </cell>
          <cell r="E92">
            <v>22907</v>
          </cell>
          <cell r="F92" t="str">
            <v>шт</v>
          </cell>
        </row>
        <row r="93">
          <cell r="A93" t="str">
            <v>EVL103/А/60х30/</v>
          </cell>
          <cell r="B93" t="str">
            <v>EVL103/А/60х30/ANT/ANT.L</v>
          </cell>
          <cell r="C93" t="str">
            <v xml:space="preserve">                        Стол письменный 1600*700*750 на А образном м/к 60х30 цвета ANT, цвет заглушки ANT, столешница ДУБ 131</v>
          </cell>
          <cell r="D93" t="str">
            <v>ДУБ 131</v>
          </cell>
          <cell r="E93">
            <v>22792</v>
          </cell>
          <cell r="F93" t="str">
            <v>шт</v>
          </cell>
        </row>
        <row r="94">
          <cell r="A94" t="str">
            <v>EVL103/А/60х30/</v>
          </cell>
          <cell r="B94" t="str">
            <v>EVL103/А/60х30/WHT/H.H</v>
          </cell>
          <cell r="C94" t="str">
            <v xml:space="preserve">                        Стол письменный 1600*700*750 на А образном м/к 60х30 цвета WHT, цвет заглушки H, столешница БЕЛЫЙ</v>
          </cell>
          <cell r="D94" t="str">
            <v>БЕЛЫЙ</v>
          </cell>
          <cell r="E94">
            <v>22792</v>
          </cell>
          <cell r="F94" t="str">
            <v>шт</v>
          </cell>
        </row>
        <row r="95">
          <cell r="A95" t="str">
            <v>EVL103/А/60х30/</v>
          </cell>
          <cell r="B95" t="str">
            <v>EVL103/А/60х30/WHT/H.U003</v>
          </cell>
          <cell r="C95" t="str">
            <v xml:space="preserve">                        Стол письменный 1600*700*750 на А образном м/к 60х30 цвета WHT, цвет заглушки H, столешница Дуб Честерфилд </v>
          </cell>
          <cell r="D95" t="str">
            <v>Дуб Честерфилд</v>
          </cell>
          <cell r="E95">
            <v>22792</v>
          </cell>
          <cell r="F95" t="str">
            <v>шт</v>
          </cell>
        </row>
        <row r="96">
          <cell r="A96" t="str">
            <v>EVL103/О/60х30/</v>
          </cell>
          <cell r="B96" t="str">
            <v>EVL103/О/60х30/ANT/ANT.H</v>
          </cell>
          <cell r="C96" t="str">
            <v xml:space="preserve">                        Стол письменный 1600*700*750 на О образном м/к 60х30 цвета ANT, цвет заглушки ANT, столешница БЕЛЫЙ</v>
          </cell>
          <cell r="D96" t="str">
            <v>БЕЛЫЙ</v>
          </cell>
          <cell r="E96">
            <v>24373</v>
          </cell>
          <cell r="F96" t="str">
            <v>шт</v>
          </cell>
        </row>
        <row r="97">
          <cell r="A97" t="str">
            <v>EVL103/О/60х30/</v>
          </cell>
          <cell r="B97" t="str">
            <v>EVL103/О/60х30/ANT/ANT.R2</v>
          </cell>
          <cell r="C97" t="str">
            <v xml:space="preserve">                        Стол письменный 1600*700*750 на О образном м/к 60х30 цвета ANT, цвет заглушки ANT, столешница Светло-серый </v>
          </cell>
          <cell r="D97" t="str">
            <v>Светло-серый</v>
          </cell>
          <cell r="E97">
            <v>24373</v>
          </cell>
          <cell r="F97" t="str">
            <v>шт</v>
          </cell>
        </row>
        <row r="98">
          <cell r="A98" t="str">
            <v>EVL103/О/60х30/</v>
          </cell>
          <cell r="B98" t="str">
            <v>EVL103/О/60х30/WHT/H.D</v>
          </cell>
          <cell r="C98" t="str">
            <v xml:space="preserve">                        Стол письменный 1600*700*750 на О образном м/к 60х30 цвета WHT, цвет заглушки H, столешница ROVERE</v>
          </cell>
          <cell r="D98" t="str">
            <v>ROVERE</v>
          </cell>
          <cell r="E98">
            <v>24373</v>
          </cell>
          <cell r="F98" t="str">
            <v>шт</v>
          </cell>
        </row>
        <row r="99">
          <cell r="A99" t="str">
            <v>EVL103/О/60х30/</v>
          </cell>
          <cell r="B99" t="str">
            <v>EVL103/О/60х30/WHT/H.H</v>
          </cell>
          <cell r="C99" t="str">
            <v xml:space="preserve">                        Стол письменный 1600*700*750 на О образном м/к 60х30 цвета WHT, цвет заглушки H, столешница БЕЛЫЙ</v>
          </cell>
          <cell r="D99" t="str">
            <v>БЕЛЫЙ</v>
          </cell>
          <cell r="E99">
            <v>24373</v>
          </cell>
          <cell r="F99" t="str">
            <v>шт</v>
          </cell>
        </row>
        <row r="100">
          <cell r="A100" t="str">
            <v>EVL103/П/40х40/</v>
          </cell>
          <cell r="B100" t="str">
            <v>EVL103/П/40х40/GR/H.D</v>
          </cell>
          <cell r="C100" t="str">
            <v xml:space="preserve">                        Стол письменный 1600*700*750 на П образном м/к 40х40 цвета GR, цвет заглушки H, столешница ROVERE</v>
          </cell>
          <cell r="D100" t="str">
            <v>ROVERE</v>
          </cell>
          <cell r="E100">
            <v>22404</v>
          </cell>
          <cell r="F100" t="str">
            <v>шт</v>
          </cell>
        </row>
        <row r="101">
          <cell r="A101" t="str">
            <v>EVL103/П/60х30/</v>
          </cell>
          <cell r="B101" t="str">
            <v>EVL103/П/60х30/ANT/ANT.H</v>
          </cell>
          <cell r="C101" t="str">
            <v xml:space="preserve">                        Стол письменный 1600*700*750 на П образном м/к 60х30 цвета ANT, цвет заглушки ANT, столешница БЕЛЫЙ</v>
          </cell>
          <cell r="D101" t="str">
            <v>БЕЛЫЙ</v>
          </cell>
          <cell r="E101">
            <v>22907</v>
          </cell>
          <cell r="F101" t="str">
            <v>шт</v>
          </cell>
        </row>
        <row r="102">
          <cell r="A102" t="str">
            <v>EVL103/П/60х30/</v>
          </cell>
          <cell r="B102" t="str">
            <v>EVL103/П/60х30/ANT/ANT.L</v>
          </cell>
          <cell r="C102" t="str">
            <v xml:space="preserve">                        Стол письменный 1600*700*750 на П образном м/к 60х30 цвета ANT, цвет заглушки ANT, столешница ДУБ 131</v>
          </cell>
          <cell r="D102" t="str">
            <v>ДУБ 131</v>
          </cell>
          <cell r="E102">
            <v>22907</v>
          </cell>
          <cell r="F102" t="str">
            <v>шт</v>
          </cell>
        </row>
        <row r="103">
          <cell r="A103" t="str">
            <v>EVL103/П/60х30/</v>
          </cell>
          <cell r="B103" t="str">
            <v>EVL103/П/60х30/ANT/H.H</v>
          </cell>
          <cell r="C103" t="str">
            <v xml:space="preserve">                        Стол письменный 1600*700*750 на П образном м/к 60х30 цвета ANT, цвет заглушки H, столешница БЕЛЫЙ</v>
          </cell>
          <cell r="D103" t="str">
            <v>БЕЛЫЙ</v>
          </cell>
          <cell r="E103">
            <v>22907</v>
          </cell>
          <cell r="F103" t="str">
            <v>шт</v>
          </cell>
        </row>
        <row r="104">
          <cell r="A104" t="str">
            <v>EVL103/П/60х30/</v>
          </cell>
          <cell r="B104" t="str">
            <v>EVL103/П/60х30/GR/H.L</v>
          </cell>
          <cell r="C104" t="str">
            <v xml:space="preserve">                        Стол письменный 1600*700*750 на П образном м/к 60х30 цвета GR, цвет заглушки H, столешница ДУБ 131</v>
          </cell>
          <cell r="D104" t="str">
            <v>ДУБ 131</v>
          </cell>
          <cell r="E104">
            <v>22907</v>
          </cell>
          <cell r="F104" t="str">
            <v>шт</v>
          </cell>
        </row>
        <row r="105">
          <cell r="A105" t="str">
            <v>EVL103/П/60х30/</v>
          </cell>
          <cell r="B105" t="str">
            <v>EVL103/П/60х30/GR/H.R2</v>
          </cell>
          <cell r="C105" t="str">
            <v xml:space="preserve">                        Стол письменный 1600*700*750 на П образном м/к 60х30 цвета GR, цвет заглушки H, столешница Светло-серый </v>
          </cell>
          <cell r="D105" t="str">
            <v>Светло-серый</v>
          </cell>
          <cell r="E105">
            <v>22907</v>
          </cell>
          <cell r="F105" t="str">
            <v>шт</v>
          </cell>
        </row>
        <row r="106">
          <cell r="A106" t="str">
            <v>EVL103/П/60х30/</v>
          </cell>
          <cell r="B106" t="str">
            <v>EVL103/П/60х30/WHT/H.U003</v>
          </cell>
          <cell r="C106" t="str">
            <v xml:space="preserve">                        Стол письменный 1600*700*750 на П образном м/к 60х30 цвета WHT, цвет заглушки H, глубиной 700 мм</v>
          </cell>
          <cell r="D106" t="str">
            <v>Дуб Честерфилд</v>
          </cell>
          <cell r="E106">
            <v>22907</v>
          </cell>
          <cell r="F106" t="str">
            <v>шт</v>
          </cell>
        </row>
        <row r="107">
          <cell r="A107" t="str">
            <v>EVL103/П/60х30/</v>
          </cell>
          <cell r="B107" t="str">
            <v>EVL103/П/60х30/WHT/H.H</v>
          </cell>
          <cell r="C107" t="str">
            <v xml:space="preserve">                        Стол письменный 1600*700*750 на П образном м/к 60х30 цвета WHT, цвет заглушки H, столешница БЕЛЫЙ</v>
          </cell>
          <cell r="D107" t="str">
            <v>БЕЛЫЙ</v>
          </cell>
          <cell r="E107">
            <v>22907</v>
          </cell>
          <cell r="F107" t="str">
            <v>шт</v>
          </cell>
        </row>
        <row r="108">
          <cell r="A108" t="str">
            <v>EVL103/П/60х30/</v>
          </cell>
          <cell r="B108" t="str">
            <v>EVL103/П/60х30/WHT/H.L</v>
          </cell>
          <cell r="C108" t="str">
            <v xml:space="preserve">                        Стол письменный 1600*700*750 на П образном м/к 60х30 цвета WHT, цвет заглушки H, столешница ДУБ 131</v>
          </cell>
          <cell r="D108" t="str">
            <v>ДУБ 131</v>
          </cell>
          <cell r="E108">
            <v>22907</v>
          </cell>
          <cell r="F108" t="str">
            <v>шт</v>
          </cell>
        </row>
        <row r="109">
          <cell r="A109" t="str">
            <v/>
          </cell>
          <cell r="C109" t="str">
            <v xml:space="preserve">                    EVL104 Стол письменный , глубиной 700 мм , 1800*700*750</v>
          </cell>
        </row>
        <row r="110">
          <cell r="A110" t="str">
            <v>EVL104/А/60х30/</v>
          </cell>
          <cell r="B110" t="str">
            <v>EVL104/А/60х30/ANT/ANT.U003</v>
          </cell>
          <cell r="C110" t="str">
            <v xml:space="preserve">                        Стол письменный 1800*700*750 на А образном м/к 60х30 цвета ANT, цвет заглушки ANT, столешница Дуб Честерфилд , глубиной 700 мм</v>
          </cell>
          <cell r="D110" t="str">
            <v>Дуб Честерфилд</v>
          </cell>
          <cell r="E110">
            <v>23658</v>
          </cell>
          <cell r="F110" t="str">
            <v>шт</v>
          </cell>
        </row>
        <row r="111">
          <cell r="A111" t="str">
            <v>EVL104/А/60х30/</v>
          </cell>
          <cell r="B111" t="str">
            <v>EVL104/А/60х30/WHT/H.SLT</v>
          </cell>
          <cell r="C111" t="str">
            <v xml:space="preserve">                        Стол письменный 1800*700*750 на А образном м/к 60х30 цвета WHT, цвет заглушки H, столешница Салтилло, глубиной 700 мм</v>
          </cell>
          <cell r="D111" t="str">
            <v>Салтилло</v>
          </cell>
          <cell r="E111">
            <v>23658</v>
          </cell>
          <cell r="F111" t="str">
            <v>шт</v>
          </cell>
        </row>
        <row r="112">
          <cell r="A112" t="str">
            <v>EVL104/О/60х30/</v>
          </cell>
          <cell r="B112" t="str">
            <v>EVL104/О/60х30/ANT/ANT.U003</v>
          </cell>
          <cell r="C112" t="str">
            <v xml:space="preserve">                        Стол письменный 1800*700*750 на О образном м/к 60х30 цвета ANT, цвет заглушки ANT, столешница Дуб Честерфилд , глубиной 700 мм</v>
          </cell>
          <cell r="D112" t="str">
            <v>Дуб Честерфилд</v>
          </cell>
          <cell r="E112">
            <v>25147</v>
          </cell>
          <cell r="F112" t="str">
            <v>шт</v>
          </cell>
        </row>
        <row r="113">
          <cell r="A113" t="str">
            <v>EVL104/П/40х40/</v>
          </cell>
          <cell r="B113" t="str">
            <v>EVL104/П/40х40/ANT/H.H</v>
          </cell>
          <cell r="C113" t="str">
            <v xml:space="preserve">                        Стол письменный 1800*700*750 на П образном м/к 40х40 цвета ANT, цвет заглушки H, столешница БЕЛЫЙ, глубиной 700 мм</v>
          </cell>
          <cell r="D113" t="str">
            <v>БЕЛЫЙ</v>
          </cell>
          <cell r="E113">
            <v>23554</v>
          </cell>
          <cell r="F113" t="str">
            <v>шт</v>
          </cell>
        </row>
        <row r="114">
          <cell r="A114" t="str">
            <v>EVL104/П/40х40/</v>
          </cell>
          <cell r="B114" t="str">
            <v>EVL104/П/40х40/GR/ANT.SLT</v>
          </cell>
          <cell r="C114" t="str">
            <v xml:space="preserve">                        Стол письменный 1800*700*750 на П образном м/к 40х40 цвета GR, цвет заглушки ANT, столешница Салтилло, глубиной 700 мм</v>
          </cell>
          <cell r="D114" t="str">
            <v>Салтилло</v>
          </cell>
          <cell r="E114">
            <v>23554</v>
          </cell>
          <cell r="F114" t="str">
            <v>шт</v>
          </cell>
        </row>
        <row r="115">
          <cell r="A115" t="str">
            <v>EVL104/П/60х30/</v>
          </cell>
          <cell r="B115" t="str">
            <v>EVL104/П/60х30/ANT/ANT.U003</v>
          </cell>
          <cell r="C115" t="str">
            <v xml:space="preserve">                        Стол письменный 1800*700*750 на П образном м/к 60х30 цвета ANT, цвет заглушки ANT, глубиной 700 мм</v>
          </cell>
          <cell r="D115" t="str">
            <v>Дуб Честерфилд</v>
          </cell>
          <cell r="E115">
            <v>23422</v>
          </cell>
          <cell r="F115" t="str">
            <v>шт</v>
          </cell>
        </row>
        <row r="116">
          <cell r="A116" t="str">
            <v/>
          </cell>
          <cell r="C116" t="str">
            <v xml:space="preserve">                    EVL105DX Стол криволинейный правый, глубиной 700/900 мм , 1200*900*750</v>
          </cell>
        </row>
        <row r="117">
          <cell r="A117" t="str">
            <v>EVL105DX/П/60х3</v>
          </cell>
          <cell r="B117" t="str">
            <v>EVL105DX/П/60х30/ANT/ANT.U003</v>
          </cell>
          <cell r="C117" t="str">
            <v xml:space="preserve">                        Стол угловой правый 1200*900*750 на П образном м/к 60х30 цвета ANT, цвет заглушки ANT, столешница Дуб Честерфилд </v>
          </cell>
          <cell r="D117" t="str">
            <v>Дуб Честерфилд</v>
          </cell>
          <cell r="E117">
            <v>20971</v>
          </cell>
          <cell r="F117" t="str">
            <v>шт</v>
          </cell>
        </row>
        <row r="118">
          <cell r="A118" t="str">
            <v/>
          </cell>
          <cell r="C118" t="str">
            <v xml:space="preserve">                    EVL105SX Стол криволинейный левый, глубиной 700/900 мм , 1200*900*750</v>
          </cell>
        </row>
        <row r="119">
          <cell r="A119" t="str">
            <v>EVL105SX/П/60х3</v>
          </cell>
          <cell r="B119" t="str">
            <v>EVL105SX/П/60х30/ANT/ANT.U003</v>
          </cell>
          <cell r="C119" t="str">
            <v xml:space="preserve">                        Стол угловой левый 1200*900*750 на П образном м/к 60х30 цвета ANT, цвет заглушки ANT, столешница Дуб Честерфилд </v>
          </cell>
          <cell r="D119" t="str">
            <v>Дуб Честерфилд</v>
          </cell>
          <cell r="E119">
            <v>20971</v>
          </cell>
          <cell r="F119" t="str">
            <v>шт</v>
          </cell>
        </row>
        <row r="120">
          <cell r="A120" t="str">
            <v/>
          </cell>
          <cell r="C120" t="str">
            <v xml:space="preserve">                    EVL106DX Стол криволинейный правый, глубиной 700/900 мм , 1400*900*750</v>
          </cell>
        </row>
        <row r="121">
          <cell r="A121" t="str">
            <v>EVL106DX/А/60х3</v>
          </cell>
          <cell r="B121" t="str">
            <v>EVL106DX/А/60х30/ANT/ANT.U003</v>
          </cell>
          <cell r="C121" t="str">
            <v xml:space="preserve">                        Стол угловой правый 1400*900*750 на А образном м/к 60х30 цвета ANT, цвет заглушки ANT, столешница Дуб Честерфилд </v>
          </cell>
          <cell r="D121" t="str">
            <v>Дуб Честерфилд</v>
          </cell>
          <cell r="E121">
            <v>22268</v>
          </cell>
          <cell r="F121" t="str">
            <v>шт</v>
          </cell>
        </row>
        <row r="122">
          <cell r="A122" t="str">
            <v>EVL106DX/О/60х3</v>
          </cell>
          <cell r="B122" t="str">
            <v>EVL106DX/О/60х30/ANT/ANT.U003</v>
          </cell>
          <cell r="C122" t="str">
            <v xml:space="preserve">                        Стол угловой правый 1400*900*750 на О образном м/к 60х30 цвета ANT, цвет заглушки ANT, столешница Дуб Честерфилд </v>
          </cell>
          <cell r="D122" t="str">
            <v>Дуб Честерфилд</v>
          </cell>
          <cell r="E122">
            <v>23854</v>
          </cell>
          <cell r="F122" t="str">
            <v>шт</v>
          </cell>
        </row>
        <row r="123">
          <cell r="A123" t="str">
            <v>EVL106DX/П/60х3</v>
          </cell>
          <cell r="B123" t="str">
            <v>EVL106DX/П/60х30/ANT/ANT.H</v>
          </cell>
          <cell r="C123" t="str">
            <v xml:space="preserve">                        Стол угловой правый 1400*900*750 на П образном м/к 60х30 цвета ANT, цвет заглушки ANT, столешница БЕЛЫЙ</v>
          </cell>
          <cell r="D123" t="str">
            <v>БЕЛЫЙ</v>
          </cell>
          <cell r="E123">
            <v>21996</v>
          </cell>
          <cell r="F123" t="str">
            <v>шт</v>
          </cell>
        </row>
        <row r="124">
          <cell r="A124" t="str">
            <v>EVL106DX/П/60х3</v>
          </cell>
          <cell r="B124" t="str">
            <v>EVL106DX/П/60х30/ANT/ANT.U003</v>
          </cell>
          <cell r="C124" t="str">
            <v xml:space="preserve">                        Стол угловой правый 1400*900*750 на П образном м/к 60х30 цвета ANT, цвет заглушки ANT, столешница Дуб Честерфилд </v>
          </cell>
          <cell r="D124" t="str">
            <v>Дуб Честерфилд</v>
          </cell>
          <cell r="E124">
            <v>22128</v>
          </cell>
          <cell r="F124" t="str">
            <v>шт</v>
          </cell>
        </row>
        <row r="125">
          <cell r="A125" t="str">
            <v/>
          </cell>
          <cell r="C125" t="str">
            <v xml:space="preserve">                    EVL106SX Стол криволинейный левый, глубиной 700/900 мм , 1400*900*750</v>
          </cell>
        </row>
        <row r="126">
          <cell r="A126" t="str">
            <v>EVL106SX/А/60х3</v>
          </cell>
          <cell r="B126" t="str">
            <v>EVL106SX/А/60х30/ANT/ANT.U003</v>
          </cell>
          <cell r="C126" t="str">
            <v xml:space="preserve">                        Стол угловой левый 1400*900*750 на А образном м/к 60х30 цвета ANT, цвет заглушки ANT, столешница Дуб Честерфилд </v>
          </cell>
          <cell r="D126" t="str">
            <v>Дуб Честерфилд</v>
          </cell>
          <cell r="E126">
            <v>22268</v>
          </cell>
          <cell r="F126" t="str">
            <v>шт</v>
          </cell>
        </row>
        <row r="127">
          <cell r="A127" t="str">
            <v>EVL106SX/О/60х3</v>
          </cell>
          <cell r="B127" t="str">
            <v>EVL106SX/О/60х30/ANT/ANT.U003</v>
          </cell>
          <cell r="C127" t="str">
            <v xml:space="preserve">                        Стол угловой левый 1400*900*750 на О образном м/к 60х30 цвета ANT, цвет заглушки ANT, столешница Дуб Честерфилд </v>
          </cell>
          <cell r="D127" t="str">
            <v>Дуб Честерфилд</v>
          </cell>
          <cell r="E127">
            <v>23854</v>
          </cell>
          <cell r="F127" t="str">
            <v>шт</v>
          </cell>
        </row>
        <row r="128">
          <cell r="A128" t="str">
            <v>EVL106SX/О/60х3</v>
          </cell>
          <cell r="B128" t="str">
            <v>EVL106SX/О/60х30/WHT/H.D</v>
          </cell>
          <cell r="C128" t="str">
            <v xml:space="preserve">                        Стол угловой левый 1400*900*750 на О образном м/к 60х30 цвета WHT, цвет заглушки H, столешница ROVERE</v>
          </cell>
          <cell r="D128" t="str">
            <v>ROVERE</v>
          </cell>
          <cell r="E128">
            <v>23854</v>
          </cell>
          <cell r="F128" t="str">
            <v>шт</v>
          </cell>
        </row>
        <row r="129">
          <cell r="A129" t="str">
            <v>EVL106SX/П/60х3</v>
          </cell>
          <cell r="B129" t="str">
            <v>EVL106SX/П/60х30/ANT/ANT.H</v>
          </cell>
          <cell r="C129" t="str">
            <v xml:space="preserve">                        Стол угловой левый 1400*900*750 на П образном м/к 60х30 цвета ANT, цвет заглушки ANT, столешница БЕЛЫЙ</v>
          </cell>
          <cell r="D129" t="str">
            <v>БЕЛЫЙ</v>
          </cell>
          <cell r="E129">
            <v>21996</v>
          </cell>
          <cell r="F129" t="str">
            <v>шт</v>
          </cell>
        </row>
        <row r="130">
          <cell r="A130" t="str">
            <v>EVL106SX/П/60х3</v>
          </cell>
          <cell r="B130" t="str">
            <v>EVL106SX/П/60х30/ANT/ANT.L</v>
          </cell>
          <cell r="C130" t="str">
            <v xml:space="preserve">                        Стол угловой левый 1400*900*750 на П образном м/к 60х30 цвета ANT, цвет заглушки ANT, столешница ДУБ 131</v>
          </cell>
          <cell r="D130" t="str">
            <v>ДУБ 131</v>
          </cell>
          <cell r="E130">
            <v>22128</v>
          </cell>
          <cell r="F130" t="str">
            <v>шт</v>
          </cell>
        </row>
        <row r="131">
          <cell r="A131" t="str">
            <v>EVL106SX/П/60х3</v>
          </cell>
          <cell r="B131" t="str">
            <v>EVL106SX/П/60х30/ANT/ANT.U003</v>
          </cell>
          <cell r="C131" t="str">
            <v xml:space="preserve">                        Стол угловой левый 1400*900*750 на П образном м/к 60х30 цвета ANT, цвет заглушки ANT, столешница Дуб Честерфилд </v>
          </cell>
          <cell r="D131" t="str">
            <v>Дуб Честерфилд</v>
          </cell>
          <cell r="E131">
            <v>22128</v>
          </cell>
          <cell r="F131" t="str">
            <v>шт</v>
          </cell>
        </row>
        <row r="132">
          <cell r="A132" t="str">
            <v/>
          </cell>
          <cell r="C132" t="str">
            <v xml:space="preserve">                    EVL107DX Стол криволинейный правый, глубиной 700/900 мм , 1600*900*750</v>
          </cell>
        </row>
        <row r="133">
          <cell r="A133" t="str">
            <v>EVL107DX/О/60х3</v>
          </cell>
          <cell r="B133" t="str">
            <v>EVL107DX/О/60х30/ANT/ANT.U003</v>
          </cell>
          <cell r="C133" t="str">
            <v xml:space="preserve">                        Стол угловой правый 1600*900*750 на О образном м/к 60х30 цвета ANT, цвет заглушки ANT, столешница Дуб Честерфилд </v>
          </cell>
          <cell r="D133" t="str">
            <v>Дуб Честерфилд</v>
          </cell>
          <cell r="E133">
            <v>24616</v>
          </cell>
          <cell r="F133" t="str">
            <v>шт</v>
          </cell>
        </row>
        <row r="134">
          <cell r="A134" t="str">
            <v>EVL107DX/П/60х3</v>
          </cell>
          <cell r="B134" t="str">
            <v>EVL107DX/П/60х30/ANT/ANT.H</v>
          </cell>
          <cell r="C134" t="str">
            <v xml:space="preserve">                        Стол угловой правый 1600*900*750 на П образном м/к 60х30 цвета ANT, цвет заглушки ANT, столешница БЕЛЫЙ</v>
          </cell>
          <cell r="D134" t="str">
            <v>БЕЛЫЙ</v>
          </cell>
          <cell r="E134">
            <v>22967</v>
          </cell>
          <cell r="F134" t="str">
            <v>шт</v>
          </cell>
        </row>
        <row r="135">
          <cell r="A135" t="str">
            <v>EVL107DX/П/60х3</v>
          </cell>
          <cell r="B135" t="str">
            <v>EVL107DX/П/60х30/ANT/ANT.U003</v>
          </cell>
          <cell r="C135" t="str">
            <v xml:space="preserve">                        Стол угловой правый 1600*900*750 на П образном м/к 60х30 цвета ANT, цвет заглушки ANT, столешница Дуб Честерфилд </v>
          </cell>
          <cell r="D135" t="str">
            <v>Дуб Честерфилд</v>
          </cell>
          <cell r="E135">
            <v>22890</v>
          </cell>
          <cell r="F135" t="str">
            <v>шт</v>
          </cell>
        </row>
        <row r="136">
          <cell r="A136" t="str">
            <v/>
          </cell>
          <cell r="C136" t="str">
            <v xml:space="preserve">                    EVL107SX Стол криволинейный левый, глубиной 700/900 мм , 1600*900*750</v>
          </cell>
        </row>
        <row r="137">
          <cell r="A137" t="str">
            <v>EVL107SX/О/60х3</v>
          </cell>
          <cell r="B137" t="str">
            <v>EVL107SX/О/60х30/ANT/ANT.U003</v>
          </cell>
          <cell r="C137" t="str">
            <v xml:space="preserve">                        Стол угловой левый 1600*900*750 на О образном м/к 60х30 цвета ANT, цвет заглушки ANT, столешница Дуб Честерфилд </v>
          </cell>
          <cell r="D137" t="str">
            <v>Дуб Честерфилд</v>
          </cell>
          <cell r="E137">
            <v>24616</v>
          </cell>
          <cell r="F137" t="str">
            <v>шт</v>
          </cell>
        </row>
        <row r="138">
          <cell r="A138" t="str">
            <v>EVL107SX/П/60х3</v>
          </cell>
          <cell r="B138" t="str">
            <v>EVL107SX/П/60х30/ANT/ANT.H</v>
          </cell>
          <cell r="C138" t="str">
            <v xml:space="preserve">                        Стол угловой левый 1600*900*750 на П образном м/к 60х30 цвета ANT, цвет заглушки ANT, столешница БЕЛЫЙ</v>
          </cell>
          <cell r="D138" t="str">
            <v>БЕЛЫЙ</v>
          </cell>
          <cell r="E138">
            <v>22967</v>
          </cell>
          <cell r="F138" t="str">
            <v>шт</v>
          </cell>
        </row>
        <row r="139">
          <cell r="A139" t="str">
            <v>EVL107SX/П/60х3</v>
          </cell>
          <cell r="B139" t="str">
            <v>EVL107SX/П/60х30/ANT/ANT.L</v>
          </cell>
          <cell r="C139" t="str">
            <v xml:space="preserve">                        Стол угловой левый 1600*900*750 на П образном м/к 60х30 цвета ANT, цвет заглушки ANT, столешница ДУБ 131</v>
          </cell>
          <cell r="D139" t="str">
            <v>ДУБ 131</v>
          </cell>
          <cell r="E139">
            <v>22890</v>
          </cell>
          <cell r="F139" t="str">
            <v>шт</v>
          </cell>
        </row>
        <row r="140">
          <cell r="A140" t="str">
            <v>EVL107SX/П/60х3</v>
          </cell>
          <cell r="B140" t="str">
            <v>EVL107SX/П/60х30/ANT/ANT.U003</v>
          </cell>
          <cell r="C140" t="str">
            <v xml:space="preserve">                        Стол угловой левый 1600*900*750 на П образном м/к 60х30 цвета ANT, цвет заглушки ANT, столешница Дуб Честерфилд </v>
          </cell>
          <cell r="D140" t="str">
            <v>Дуб Честерфилд</v>
          </cell>
          <cell r="E140">
            <v>22890</v>
          </cell>
          <cell r="F140" t="str">
            <v>шт</v>
          </cell>
        </row>
        <row r="141">
          <cell r="A141" t="str">
            <v/>
          </cell>
          <cell r="C141" t="str">
            <v xml:space="preserve">                    EVL109DX Стол эргономичный правый, глубиной 700/900 мм , 1200х900/700х750</v>
          </cell>
        </row>
        <row r="142">
          <cell r="A142" t="str">
            <v>EVL109DX/О/60х3</v>
          </cell>
          <cell r="B142" t="str">
            <v>EVL109DX/О/60х30/ANT/ANT.U003</v>
          </cell>
          <cell r="C142" t="str">
            <v xml:space="preserve">                        Стол эргономичный правый, 1200х900/700х750 на О образном м/к 60х30 цвета ANT, цвет заглушки ANT, столешница Дуб Честерфилд </v>
          </cell>
          <cell r="D142" t="str">
            <v>Дуб Честерфилд</v>
          </cell>
          <cell r="E142">
            <v>22671</v>
          </cell>
          <cell r="F142" t="str">
            <v>шт</v>
          </cell>
        </row>
        <row r="143">
          <cell r="A143" t="str">
            <v/>
          </cell>
          <cell r="C143" t="str">
            <v xml:space="preserve">                    EVL109SX Стол эргономичный левый, глубиной 700/900 мм , 1200х900/700х750</v>
          </cell>
        </row>
        <row r="144">
          <cell r="A144" t="str">
            <v>EVL109SX/О/60х3</v>
          </cell>
          <cell r="B144" t="str">
            <v>EVL109SX/О/60х30/ANT/ANT.U003</v>
          </cell>
          <cell r="C144" t="str">
            <v xml:space="preserve">                        Стол эргономичный левый, 1200х900/700х750 на О образном м/к 60х30 цвета ANT, цвет заглушки ANT, столешница Дуб Честерфилд </v>
          </cell>
          <cell r="D144" t="str">
            <v>Дуб Честерфилд</v>
          </cell>
          <cell r="E144">
            <v>22671</v>
          </cell>
          <cell r="F144" t="str">
            <v>шт</v>
          </cell>
        </row>
        <row r="145">
          <cell r="A145" t="str">
            <v/>
          </cell>
          <cell r="C145" t="str">
            <v xml:space="preserve">                    EVL111DX Стол эргономичный правый, глубиной 700/900 мм , 1600х900/700х750</v>
          </cell>
        </row>
        <row r="146">
          <cell r="A146" t="str">
            <v>EVL111DX/А/60х3</v>
          </cell>
          <cell r="B146" t="str">
            <v>EVL111DX/А/60х30/ANT/ANT.U003</v>
          </cell>
          <cell r="C146" t="str">
            <v xml:space="preserve">                        Стол эргономичный правый, 1600х900/700х750 на А образном м/к 60х30 цвета ANT, цвет заглушки ANT, столешница Дуб Честерфилд </v>
          </cell>
          <cell r="D146" t="str">
            <v>Дуб Честерфилд</v>
          </cell>
          <cell r="E146">
            <v>24960</v>
          </cell>
          <cell r="F146" t="str">
            <v>шт</v>
          </cell>
        </row>
        <row r="147">
          <cell r="A147" t="str">
            <v/>
          </cell>
          <cell r="C147" t="str">
            <v xml:space="preserve">                    EVL111SX Стол эргономичный левый, глубиной 700/900 мм , 1600х900/700х750</v>
          </cell>
        </row>
        <row r="148">
          <cell r="A148" t="str">
            <v>EVL111SX/А/60х3</v>
          </cell>
          <cell r="B148" t="str">
            <v>EVL111SX/А/60х30/ANT/ANT.U003</v>
          </cell>
          <cell r="C148" t="str">
            <v xml:space="preserve">                        Стол эргономичный левый, 1600х900/700х750 на А образном м/к 60х30 цвета ANT, цвет заглушки ANT, столешница Дуб Честерфилд </v>
          </cell>
          <cell r="D148" t="str">
            <v>Дуб Честерфилд</v>
          </cell>
          <cell r="E148">
            <v>24960</v>
          </cell>
          <cell r="F148" t="str">
            <v>шт</v>
          </cell>
        </row>
        <row r="149">
          <cell r="A149" t="str">
            <v/>
          </cell>
          <cell r="C149" t="str">
            <v xml:space="preserve">                    EVL113 Стол письменный , глубиной 600 мм , 1000*600*750</v>
          </cell>
        </row>
        <row r="150">
          <cell r="A150" t="str">
            <v>EVL113/А/60х30/</v>
          </cell>
          <cell r="B150" t="str">
            <v>EVL113/А/60х30/ANT/ANT.U003</v>
          </cell>
          <cell r="C150" t="str">
            <v xml:space="preserve">                        Стол письменный 1000*600*750 на А образном м/к 60х30 цвета ANT, цвет заглушки ANT</v>
          </cell>
          <cell r="D150" t="str">
            <v>Дуб Честерфилд</v>
          </cell>
          <cell r="E150">
            <v>19550</v>
          </cell>
          <cell r="F150" t="str">
            <v>шт</v>
          </cell>
        </row>
        <row r="151">
          <cell r="A151" t="str">
            <v>EVL113/А/60х30/</v>
          </cell>
          <cell r="B151" t="str">
            <v>EVL113/А/60х30/WHT/H.U003</v>
          </cell>
          <cell r="C151" t="str">
            <v xml:space="preserve">                        Стол письменный 1000*600*750 на А образном м/к 60х30 цвета WHT, цвет заглушки H, столешница Дуб Честерфилд </v>
          </cell>
          <cell r="D151" t="str">
            <v>Дуб Честерфилд</v>
          </cell>
          <cell r="E151">
            <v>19550</v>
          </cell>
          <cell r="F151" t="str">
            <v>шт</v>
          </cell>
        </row>
        <row r="152">
          <cell r="A152" t="str">
            <v>EVL113/О/60х30/</v>
          </cell>
          <cell r="B152" t="str">
            <v>EVL113/О/60х30/ANT/ANT.U003</v>
          </cell>
          <cell r="C152" t="str">
            <v xml:space="preserve">                        Стол письменный 1000*600*750 на О образном м/к 60х30 цвета ANT, цвет заглушки ANT, столешница Дуб Честерфилд </v>
          </cell>
          <cell r="D152" t="str">
            <v>Дуб Честерфилд</v>
          </cell>
          <cell r="E152">
            <v>20994</v>
          </cell>
          <cell r="F152" t="str">
            <v>шт</v>
          </cell>
        </row>
        <row r="153">
          <cell r="A153" t="str">
            <v>EVL113/П/60х30/</v>
          </cell>
          <cell r="B153" t="str">
            <v>EVL113/П/60х30/ANT/ANT.U003</v>
          </cell>
          <cell r="C153" t="str">
            <v xml:space="preserve">                        Стол письменный 1000*600*750 на П образном м/к 60х30 цвета ANT, цвет заглушки ANT</v>
          </cell>
          <cell r="D153" t="str">
            <v>Дуб Честерфилд</v>
          </cell>
          <cell r="E153">
            <v>19550</v>
          </cell>
          <cell r="F153" t="str">
            <v>шт</v>
          </cell>
        </row>
        <row r="154">
          <cell r="A154" t="str">
            <v>EVL113/П/60х30/</v>
          </cell>
          <cell r="B154" t="str">
            <v>EVL113/П/60х30/GR/H.U003</v>
          </cell>
          <cell r="C154" t="str">
            <v xml:space="preserve">                        Стол письменный 1000*600*750 на П образном м/к 60х30 цвета GR, цвет заглушки H, столешница Дуб Честерфилд </v>
          </cell>
          <cell r="D154" t="str">
            <v>Дуб Честерфилд</v>
          </cell>
          <cell r="E154">
            <v>19548</v>
          </cell>
          <cell r="F154" t="str">
            <v>шт</v>
          </cell>
        </row>
        <row r="155">
          <cell r="A155" t="str">
            <v/>
          </cell>
          <cell r="C155" t="str">
            <v xml:space="preserve">                    EVL114 Стол письменный , глубиной 600 мм , 1200*600*750</v>
          </cell>
        </row>
        <row r="156">
          <cell r="A156" t="str">
            <v>EVL114/А/60х30/</v>
          </cell>
          <cell r="B156" t="str">
            <v>EVL114/А/60х30/ANT/ANT.U003</v>
          </cell>
          <cell r="C156" t="str">
            <v xml:space="preserve">                        Стол письменный 1200*600*750 на А образном м/к 60х30 цвета ANT, цвет заглушки ANT, столешница Дуб Честерфилд , глубиной 600 мм</v>
          </cell>
          <cell r="D156" t="str">
            <v>Дуб Честерфилд</v>
          </cell>
          <cell r="E156">
            <v>20174</v>
          </cell>
          <cell r="F156" t="str">
            <v>шт</v>
          </cell>
        </row>
        <row r="157">
          <cell r="A157" t="str">
            <v>EVL114/О/60х30/</v>
          </cell>
          <cell r="B157" t="str">
            <v>EVL114/О/60х30/ANT/ANT.U003</v>
          </cell>
          <cell r="C157" t="str">
            <v xml:space="preserve">                        Стол письменный 1200*600*750 на О образном м/к 60х30 цвета ANT, цвет заглушки ANT, столешница Дуб Честерфилд , глубиной 600 мм</v>
          </cell>
          <cell r="D157" t="str">
            <v>Дуб Честерфилд</v>
          </cell>
          <cell r="E157">
            <v>21619</v>
          </cell>
          <cell r="F157" t="str">
            <v>шт</v>
          </cell>
        </row>
        <row r="158">
          <cell r="A158" t="str">
            <v>EVL114/П/60х30/</v>
          </cell>
          <cell r="B158" t="str">
            <v>EVL114/П/60х30/ANT/ANT.U003</v>
          </cell>
          <cell r="C158" t="str">
            <v xml:space="preserve">                        Стол письменный 1200*600*750 на П образном м/к 60х30 цвет Антрацит, заглушка ANT, столешница Дуб Честерфилд, глубиной 600 мм</v>
          </cell>
          <cell r="D158" t="str">
            <v>Дуб Честерфилд</v>
          </cell>
          <cell r="E158">
            <v>20174</v>
          </cell>
          <cell r="F158" t="str">
            <v>шт</v>
          </cell>
        </row>
        <row r="159">
          <cell r="A159" t="str">
            <v>EVL114/П/60х30/</v>
          </cell>
          <cell r="B159" t="str">
            <v>EVL114/П/60х30/ANT/ANT.H</v>
          </cell>
          <cell r="C159" t="str">
            <v xml:space="preserve">                        Стол письменный 1200*600*750 на П образном м/к 60х30 цвета ANT, цвет заглушки ANT, столешница БЕЛЫЙ, глубиной 600 мм</v>
          </cell>
          <cell r="D159" t="str">
            <v>БЕЛЫЙ</v>
          </cell>
          <cell r="E159">
            <v>20174</v>
          </cell>
          <cell r="F159" t="str">
            <v>шт</v>
          </cell>
        </row>
        <row r="160">
          <cell r="A160" t="str">
            <v>EVL114/П/60х30/</v>
          </cell>
          <cell r="B160" t="str">
            <v>EVL114/П/60х30/ANT/ANT.L</v>
          </cell>
          <cell r="C160" t="str">
            <v xml:space="preserve">                        Стол письменный 1200*600*750 на П образном м/к 60х30 цвета ANT, цвет заглушки ANT, столешница ДУБ 131, глубиной 600 мм</v>
          </cell>
          <cell r="D160" t="str">
            <v>ДУБ 131</v>
          </cell>
          <cell r="E160">
            <v>20174</v>
          </cell>
          <cell r="F160" t="str">
            <v>шт</v>
          </cell>
        </row>
        <row r="161">
          <cell r="A161" t="str">
            <v/>
          </cell>
          <cell r="C161" t="str">
            <v xml:space="preserve">                    EVL115 Стол письменный , глубиной 600 мм , 1400*600*750</v>
          </cell>
        </row>
        <row r="162">
          <cell r="A162" t="str">
            <v>EVL115/А/40х40/</v>
          </cell>
          <cell r="B162" t="str">
            <v>EVL115/А/40х40/ANT/ANT.U003</v>
          </cell>
          <cell r="C162" t="str">
            <v xml:space="preserve">                        Стол письменный 1400*600*750 на А образном м/к 40х40 цвета ANT, цвет заглушки ANT, столешница Дуб Честерфилд </v>
          </cell>
          <cell r="D162" t="str">
            <v>Дуб Честерфилд</v>
          </cell>
          <cell r="E162">
            <v>20692</v>
          </cell>
          <cell r="F162" t="str">
            <v>шт</v>
          </cell>
        </row>
        <row r="163">
          <cell r="A163" t="str">
            <v>EVL115/А/60х30/</v>
          </cell>
          <cell r="B163" t="str">
            <v>EVL115/А/60х30/ANT/ANT.U003</v>
          </cell>
          <cell r="C163" t="str">
            <v xml:space="preserve">                        Стол письменный 1400*600*750 на А образном м/к 60х30 цвета ANT, цвет заглушки ANT, столешница Дуб Честерфилд </v>
          </cell>
          <cell r="D163" t="str">
            <v>Дуб Честерфилд</v>
          </cell>
          <cell r="E163">
            <v>20665</v>
          </cell>
          <cell r="F163" t="str">
            <v>шт</v>
          </cell>
        </row>
        <row r="164">
          <cell r="A164" t="str">
            <v>EVL115/О/60х30/</v>
          </cell>
          <cell r="B164" t="str">
            <v>EVL115/О/60х30/ANT/ANT.U003</v>
          </cell>
          <cell r="C164" t="str">
            <v xml:space="preserve">                        Стол письменный 1400*600*750 на О образном м/к 60х30 цвета ANT, цвет заглушки ANT, столешница Дуб Честерфилд </v>
          </cell>
          <cell r="D164" t="str">
            <v>Дуб Честерфилд</v>
          </cell>
          <cell r="E164">
            <v>22110</v>
          </cell>
          <cell r="F164" t="str">
            <v>шт</v>
          </cell>
        </row>
        <row r="165">
          <cell r="A165" t="str">
            <v>EVL115/О/60х30/</v>
          </cell>
          <cell r="B165" t="str">
            <v>EVL115/О/60х30/WHT/H.H</v>
          </cell>
          <cell r="C165" t="str">
            <v xml:space="preserve">                        Стол письменный 1400*600*750 на О образном м/к 60х30 цвета WHT, цвет заглушки H, столешница БЕЛЫЙ</v>
          </cell>
          <cell r="D165" t="str">
            <v>БЕЛЫЙ</v>
          </cell>
          <cell r="E165">
            <v>22110</v>
          </cell>
          <cell r="F165" t="str">
            <v>шт</v>
          </cell>
        </row>
        <row r="166">
          <cell r="A166" t="str">
            <v>EVL115/П/40х40/</v>
          </cell>
          <cell r="B166" t="str">
            <v>EVL115/П/40х40/WHT/H.H</v>
          </cell>
          <cell r="C166" t="str">
            <v xml:space="preserve">                        Стол письменный 1400*600*750 на П образном м/к 40х40 цвета WHT, цвет заглушки H, столешница Белый</v>
          </cell>
          <cell r="D166" t="str">
            <v>БЕЛЫЙ</v>
          </cell>
          <cell r="E166">
            <v>20586</v>
          </cell>
          <cell r="F166" t="str">
            <v>шт</v>
          </cell>
        </row>
        <row r="167">
          <cell r="A167" t="str">
            <v>EVL115/П/40х40/</v>
          </cell>
          <cell r="B167" t="str">
            <v>EVL115/П/40х40/WHT/H.U003</v>
          </cell>
          <cell r="C167" t="str">
            <v xml:space="preserve">                        Стол письменный 1400*600*750 на П образном м/к 40х40 цвета WHT, цвет заглушки H, столешница Дуб Честерфилд </v>
          </cell>
          <cell r="D167" t="str">
            <v>Дуб Честерфилд</v>
          </cell>
          <cell r="E167">
            <v>20586</v>
          </cell>
          <cell r="F167" t="str">
            <v>шт</v>
          </cell>
        </row>
        <row r="168">
          <cell r="A168" t="str">
            <v>EVL115/П/60х30/</v>
          </cell>
          <cell r="B168" t="str">
            <v>EVL115/П/60х30/ANT/ANT.H</v>
          </cell>
          <cell r="C168" t="str">
            <v xml:space="preserve">                        Стол письменный 1400*600*750 на П образном м/к 60х30 цвета ANT, цвет заглушки ANT, столешница БЕЛЫЙ</v>
          </cell>
          <cell r="D168" t="str">
            <v>БЕЛЫЙ</v>
          </cell>
          <cell r="E168">
            <v>20780</v>
          </cell>
          <cell r="F168" t="str">
            <v>шт</v>
          </cell>
        </row>
        <row r="169">
          <cell r="A169" t="str">
            <v>EVL115/П/60х30/</v>
          </cell>
          <cell r="B169" t="str">
            <v>EVL115/П/60х30/ANT/ANT.U003</v>
          </cell>
          <cell r="C169" t="str">
            <v xml:space="preserve">                        Стол письменный 1400*600*750 на П образном м/к 60х30 цвета ANT, цвет заглушки ANT, столешница Дуб Честерфилд </v>
          </cell>
          <cell r="D169" t="str">
            <v>Дуб Честерфилд</v>
          </cell>
          <cell r="E169">
            <v>20780</v>
          </cell>
          <cell r="F169" t="str">
            <v>шт</v>
          </cell>
        </row>
        <row r="170">
          <cell r="A170" t="str">
            <v>EVL115/П/60х30/</v>
          </cell>
          <cell r="B170" t="str">
            <v>EVL115/П/60х30/WHT/H.D</v>
          </cell>
          <cell r="C170" t="str">
            <v xml:space="preserve">                        Стол письменный 1400*600*750 на П образном м/к 60х30 цвета WHT, цвет заглушки H, столешница ROVERE</v>
          </cell>
          <cell r="D170" t="str">
            <v>ROVERE</v>
          </cell>
          <cell r="E170">
            <v>20780</v>
          </cell>
          <cell r="F170" t="str">
            <v>шт</v>
          </cell>
        </row>
        <row r="171">
          <cell r="A171" t="str">
            <v>EVL115/П/60х30/</v>
          </cell>
          <cell r="B171" t="str">
            <v>EVL115/П/60х30/WHT/H.U003</v>
          </cell>
          <cell r="C171" t="str">
            <v xml:space="preserve">                        Стол письменный 1400*600*750 на П образном м/к 60х30 цвета WHT, цвет заглушки H, столешница Дуб Честерфилд</v>
          </cell>
          <cell r="D171" t="str">
            <v>Дуб Честерфилд</v>
          </cell>
          <cell r="E171">
            <v>20780</v>
          </cell>
          <cell r="F171" t="str">
            <v>шт</v>
          </cell>
        </row>
        <row r="172">
          <cell r="A172" t="str">
            <v/>
          </cell>
          <cell r="C172" t="str">
            <v xml:space="preserve">                    EVL116 Стол письменный , глубиной 600 мм , 1600*600*750</v>
          </cell>
        </row>
        <row r="173">
          <cell r="A173" t="str">
            <v>EVL116/А/60х30/</v>
          </cell>
          <cell r="B173" t="str">
            <v>EVL116/А/60х30/WHT/H.U003</v>
          </cell>
          <cell r="C173" t="str">
            <v xml:space="preserve">                        Стол письменный,1600*600*750 на А образном м/к 60х30 цвета WHT, цвет заглушки H, столешница Дуб Честерфилд , глубиной 600 мм</v>
          </cell>
          <cell r="D173" t="str">
            <v>Дуб Честерфилд</v>
          </cell>
          <cell r="E173">
            <v>21819</v>
          </cell>
          <cell r="F173" t="str">
            <v>шт</v>
          </cell>
        </row>
        <row r="174">
          <cell r="A174" t="str">
            <v>EVL116/П/40х40/</v>
          </cell>
          <cell r="B174" t="str">
            <v>EVL116/П/40х40/WHT/H.D</v>
          </cell>
          <cell r="C174" t="str">
            <v xml:space="preserve">                        Стол письменный,1600*600*750 на П образном м/к 40х40 цвета WHT, цвет заглушки H, столешница ROVERE, глубиной 600 мм</v>
          </cell>
          <cell r="D174" t="str">
            <v>ROVERE</v>
          </cell>
          <cell r="E174">
            <v>22056</v>
          </cell>
          <cell r="F174" t="str">
            <v>шт</v>
          </cell>
        </row>
        <row r="175">
          <cell r="A175" t="str">
            <v>EVL116/П/60х30/</v>
          </cell>
          <cell r="B175" t="str">
            <v>EVL116/П/60х30/ANT/ANT.H</v>
          </cell>
          <cell r="C175" t="str">
            <v xml:space="preserve">                        Стол письменный,1600*600*750 на П образном м/к 60х30 цвета ANT, цвет заглушки ANT, столешница БЕЛЫЙ, глубиной 600 мм</v>
          </cell>
          <cell r="D175" t="str">
            <v>БЕЛЫЙ</v>
          </cell>
          <cell r="E175">
            <v>22056</v>
          </cell>
          <cell r="F175" t="str">
            <v>шт</v>
          </cell>
        </row>
        <row r="176">
          <cell r="A176" t="str">
            <v/>
          </cell>
          <cell r="C176" t="str">
            <v xml:space="preserve">                    EVL118 Стол письменный , глубиной 800 мм , 1200*800*750</v>
          </cell>
        </row>
        <row r="177">
          <cell r="A177" t="str">
            <v>EVL118/О/60х30/</v>
          </cell>
          <cell r="B177" t="str">
            <v>EVL118/О/60х30/ANT/ANT.U003</v>
          </cell>
          <cell r="C177" t="str">
            <v xml:space="preserve">                        Стол письменный, 1200*800*750 на О образном м/к 60х30 цвета ANT, цвет заглушки ANT, столешница Дуб Честерфилд , глубиной 800 мм</v>
          </cell>
          <cell r="D177" t="str">
            <v>Дуб Честерфилд</v>
          </cell>
          <cell r="E177">
            <v>22943</v>
          </cell>
          <cell r="F177" t="str">
            <v>шт</v>
          </cell>
        </row>
        <row r="178">
          <cell r="A178" t="str">
            <v>EVL118/П/40х40/</v>
          </cell>
          <cell r="B178" t="str">
            <v>EVL118/П/40х40/WHT/H.D</v>
          </cell>
          <cell r="C178" t="str">
            <v xml:space="preserve">                        Стол письменный, 1200*800*750 на П образном м/к 40х40 цвета WHT, цвет заглушки H, столешница ROVERE, глубиной 800 мм</v>
          </cell>
          <cell r="D178" t="str">
            <v>ROVERE</v>
          </cell>
          <cell r="E178">
            <v>21023</v>
          </cell>
          <cell r="F178" t="str">
            <v>шт</v>
          </cell>
        </row>
        <row r="179">
          <cell r="A179" t="str">
            <v>EVL118/П/60х30/</v>
          </cell>
          <cell r="B179" t="str">
            <v>EVL118/П/60х30/ANT/ANT.U003</v>
          </cell>
          <cell r="C179" t="str">
            <v xml:space="preserve">                        Стол письменный, 1200*800*750 на П образном м/к 60х30 цвета ANT, цвет заглушки ANT, столешница Дуб Честерфилд , глубиной 800 мм</v>
          </cell>
          <cell r="D179" t="str">
            <v>Дуб Честерфилд</v>
          </cell>
          <cell r="E179">
            <v>21744</v>
          </cell>
          <cell r="F179" t="str">
            <v>шт</v>
          </cell>
        </row>
        <row r="180">
          <cell r="A180" t="str">
            <v/>
          </cell>
          <cell r="C180" t="str">
            <v xml:space="preserve">                    EVL119 Стол письменный , глубиной 800 мм , 1400*800*750</v>
          </cell>
        </row>
        <row r="181">
          <cell r="A181" t="str">
            <v>EVL119/А/60х30/</v>
          </cell>
          <cell r="B181" t="str">
            <v>EVL119/А/60х30/ANT/ANT.U003</v>
          </cell>
          <cell r="C181" t="str">
            <v xml:space="preserve">                        Стол письменный, 1400*800*750 на А образном м/к 60х30 цвета ANT, цвет заглушки ANT, столешница Дуб Честерфилд , глубиной 800 мм</v>
          </cell>
          <cell r="D181" t="str">
            <v>Дуб Честерфилд</v>
          </cell>
          <cell r="E181">
            <v>22682</v>
          </cell>
          <cell r="F181" t="str">
            <v>шт</v>
          </cell>
        </row>
        <row r="182">
          <cell r="A182" t="str">
            <v>EVL119/А/60х30/</v>
          </cell>
          <cell r="B182" t="str">
            <v>EVL119/А/60х30/WHT/H.H</v>
          </cell>
          <cell r="C182" t="str">
            <v xml:space="preserve">                        Стол письменный, 1400*800*750 на А образном м/к 60х30 цвета WHT, цвет заглушки H, столешница БЕЛЫЙ, глубиной 800 мм</v>
          </cell>
          <cell r="D182" t="str">
            <v>БЕЛЫЙ</v>
          </cell>
          <cell r="E182">
            <v>22682</v>
          </cell>
          <cell r="F182" t="str">
            <v>шт</v>
          </cell>
        </row>
        <row r="183">
          <cell r="A183" t="str">
            <v>EVL119/П/40х40/</v>
          </cell>
          <cell r="B183" t="str">
            <v>EVL119/П/40х40/ANT/ANT.U003</v>
          </cell>
          <cell r="C183" t="str">
            <v xml:space="preserve">                        Стол письменный, 1400*800*750 на П образном м/к 40х40 цвета ANT, цвет заглушки ANT, столешница Дуб Честерфилд , глубиной 800 мм</v>
          </cell>
          <cell r="D183" t="str">
            <v>Дуб Честерфилд</v>
          </cell>
          <cell r="E183">
            <v>22605</v>
          </cell>
          <cell r="F183" t="str">
            <v>шт</v>
          </cell>
        </row>
        <row r="184">
          <cell r="A184" t="str">
            <v>EVL119/П/40х40/</v>
          </cell>
          <cell r="B184" t="str">
            <v>EVL119/П/40х40/WHT/H.D</v>
          </cell>
          <cell r="C184" t="str">
            <v xml:space="preserve">                        Стол письменный, 1400*800*750 на П образном м/к 40х40 цвета WHT, цвет заглушки H, столешница ROVERE, глубиной 800 мм</v>
          </cell>
          <cell r="D184" t="str">
            <v>ROVERE</v>
          </cell>
          <cell r="E184">
            <v>22605</v>
          </cell>
          <cell r="F184" t="str">
            <v>шт</v>
          </cell>
        </row>
        <row r="185">
          <cell r="A185" t="str">
            <v>EVL119/П/60х30/</v>
          </cell>
          <cell r="B185" t="str">
            <v>EVL119/П/60х30/ANT/ANT.L</v>
          </cell>
          <cell r="C185" t="str">
            <v xml:space="preserve">                        Стол письменный, 1400*800*750 на П образном м/к 60х30 цвета ANT, цвет заглушки ANT, столешница ДУБ 131, глубиной 800 мм</v>
          </cell>
          <cell r="D185" t="str">
            <v>ДУБ 131</v>
          </cell>
          <cell r="E185">
            <v>22963</v>
          </cell>
          <cell r="F185" t="str">
            <v>шт</v>
          </cell>
        </row>
        <row r="186">
          <cell r="A186" t="str">
            <v>EVL119/П/60х30/</v>
          </cell>
          <cell r="B186" t="str">
            <v>EVL119/П/60х30/ANT/ANT.U003</v>
          </cell>
          <cell r="C186" t="str">
            <v xml:space="preserve">                        Стол письменный, 1400*800*750 на П образном м/к 60х30 цвета ANT, цвет заглушки ANT, столешница Дуб Честерфилд , глубиной 800 мм</v>
          </cell>
          <cell r="D186" t="str">
            <v>Дуб Честерфилд</v>
          </cell>
          <cell r="E186">
            <v>22963</v>
          </cell>
          <cell r="F186" t="str">
            <v>шт</v>
          </cell>
        </row>
        <row r="187">
          <cell r="A187" t="str">
            <v>EVL119/П/60х30/</v>
          </cell>
          <cell r="B187" t="str">
            <v>EVL119/П/60х30/GR/H.H</v>
          </cell>
          <cell r="C187" t="str">
            <v xml:space="preserve">                        Стол письменный, 1400*800*750 на П образном м/к 60х30 цвета GR, цвет заглушки H, столешница БЕЛЫЙ, глубиной 800 мм</v>
          </cell>
          <cell r="D187" t="str">
            <v>БЕЛЫЙ</v>
          </cell>
          <cell r="E187">
            <v>22963</v>
          </cell>
          <cell r="F187" t="str">
            <v>шт</v>
          </cell>
        </row>
        <row r="188">
          <cell r="A188" t="str">
            <v>EVL119/П/60х30/</v>
          </cell>
          <cell r="B188" t="str">
            <v>EVL119/П/60х30/WHT/H.U003</v>
          </cell>
          <cell r="C188" t="str">
            <v xml:space="preserve">                        Стол письменный, 1400*800*750 на П образном м/к 60х30 цвета WHT, цвет заглушки H, глубиной 800 мм</v>
          </cell>
          <cell r="D188" t="str">
            <v>Дуб Честерфилд</v>
          </cell>
          <cell r="E188">
            <v>22963</v>
          </cell>
          <cell r="F188" t="str">
            <v>шт</v>
          </cell>
        </row>
        <row r="189">
          <cell r="A189" t="str">
            <v>EVL119/П/60х30/</v>
          </cell>
          <cell r="B189" t="str">
            <v>EVL119/П/60х30/WHT/H.D</v>
          </cell>
          <cell r="C189" t="str">
            <v xml:space="preserve">                        Стол письменный, 1400*800*750 на П образном м/к 60х30 цвета WHT, цвет заглушки H, столешница ROVERE, глубиной 800 мм</v>
          </cell>
          <cell r="D189" t="str">
            <v>ROVERE</v>
          </cell>
          <cell r="E189">
            <v>22963</v>
          </cell>
          <cell r="F189" t="str">
            <v>шт</v>
          </cell>
        </row>
        <row r="190">
          <cell r="A190" t="str">
            <v/>
          </cell>
          <cell r="C190" t="str">
            <v xml:space="preserve">                    EVL120 Стол письменный , глубиной 800 мм , 1600*800*750</v>
          </cell>
        </row>
        <row r="191">
          <cell r="A191" t="str">
            <v>EVL120/А/60х30/</v>
          </cell>
          <cell r="B191" t="str">
            <v>EVL120/А/60х30/ANT/ANT.U003</v>
          </cell>
          <cell r="C191" t="str">
            <v xml:space="preserve">                        Стол письменный 1600*800*750 на А образном м/к 60х30 цвета ANT, цвет заглушки ANT, столешница Дуб Честерфилд </v>
          </cell>
          <cell r="D191" t="str">
            <v>Дуб Честерфилд</v>
          </cell>
          <cell r="E191">
            <v>23665</v>
          </cell>
          <cell r="F191" t="str">
            <v>шт</v>
          </cell>
        </row>
        <row r="192">
          <cell r="A192" t="str">
            <v>EVL120/А/60х30/</v>
          </cell>
          <cell r="B192" t="str">
            <v>EVL120/А/60х30/WHT/H.H</v>
          </cell>
          <cell r="C192" t="str">
            <v xml:space="preserve">                        Стол письменный 1600*800*750 на А образном м/к 60х30 цвета WHT, цвет заглушки H, столешница БЕЛЫЙ</v>
          </cell>
          <cell r="D192" t="str">
            <v>БЕЛЫЙ</v>
          </cell>
          <cell r="E192">
            <v>23665</v>
          </cell>
          <cell r="F192" t="str">
            <v>шт</v>
          </cell>
        </row>
        <row r="193">
          <cell r="A193" t="str">
            <v>EVL120/А/60х30/</v>
          </cell>
          <cell r="B193" t="str">
            <v>EVL120/А/60х30/WHT/H.U003</v>
          </cell>
          <cell r="C193" t="str">
            <v xml:space="preserve">                        Стол письменный 1600*800*750 на А образном м/к 60х30 цвета WHT, цвет заглушки H, столешница Дуб Честерфилд </v>
          </cell>
          <cell r="D193" t="str">
            <v>Дуб Честерфилд</v>
          </cell>
          <cell r="E193">
            <v>23665</v>
          </cell>
          <cell r="F193" t="str">
            <v>шт</v>
          </cell>
        </row>
        <row r="194">
          <cell r="A194" t="str">
            <v>EVL120/О/60х30/</v>
          </cell>
          <cell r="B194" t="str">
            <v>EVL120/О/60х30/ANT/ANT.H</v>
          </cell>
          <cell r="C194" t="str">
            <v xml:space="preserve">                        Стол письменный 1600*800*750 на О образном м/к 60х30 цвета ANT, цвет заглушки ANT, столешница БЕЛЫЙ</v>
          </cell>
          <cell r="D194" t="str">
            <v>БЕЛЫЙ</v>
          </cell>
          <cell r="E194">
            <v>24709</v>
          </cell>
          <cell r="F194" t="str">
            <v>шт</v>
          </cell>
        </row>
        <row r="195">
          <cell r="A195" t="str">
            <v>EVL120/О/60х30/</v>
          </cell>
          <cell r="B195" t="str">
            <v>EVL120/О/60х30/ANT/ANT.U003</v>
          </cell>
          <cell r="C195" t="str">
            <v xml:space="preserve">                        Стол письменный 1600*800*750 на О образном м/к 60х30 цвета ANT, цвет заглушки ANT, столешница Дуб Честерфилд </v>
          </cell>
          <cell r="D195" t="str">
            <v>Дуб Честерфилд</v>
          </cell>
          <cell r="E195">
            <v>24709</v>
          </cell>
          <cell r="F195" t="str">
            <v>шт</v>
          </cell>
        </row>
        <row r="196">
          <cell r="A196" t="str">
            <v>EVL120/О/60х30/</v>
          </cell>
          <cell r="B196" t="str">
            <v>EVL120/О/60х30/ANT/ANT.SLT</v>
          </cell>
          <cell r="C196" t="str">
            <v xml:space="preserve">                        Стол письменный 1600*800*750 на О образном м/к 60х30 цвета ANT, цвет заглушки ANT, столешница Салтилло</v>
          </cell>
          <cell r="D196" t="str">
            <v>Салтилло</v>
          </cell>
          <cell r="E196">
            <v>24709</v>
          </cell>
          <cell r="F196" t="str">
            <v>шт</v>
          </cell>
        </row>
        <row r="197">
          <cell r="A197" t="str">
            <v>EVL120/О/60х30/</v>
          </cell>
          <cell r="B197" t="str">
            <v>EVL120/О/60х30/WHT/H.H</v>
          </cell>
          <cell r="C197" t="str">
            <v xml:space="preserve">                        Стол письменный 1600*800*750 на О образном м/к 60х30 цвета WHT, цвет заглушки H, столешница БЕЛЫЙ</v>
          </cell>
          <cell r="D197" t="str">
            <v>БЕЛЫЙ</v>
          </cell>
          <cell r="E197">
            <v>24709</v>
          </cell>
          <cell r="F197" t="str">
            <v>шт</v>
          </cell>
        </row>
        <row r="198">
          <cell r="A198" t="str">
            <v>EVL120/П/40х40/</v>
          </cell>
          <cell r="B198" t="str">
            <v>EVL120/П/40х40/ANT/ANT.U003</v>
          </cell>
          <cell r="C198" t="str">
            <v xml:space="preserve">                        Стол письменный 1600*800*750 на П образном м/к 40х40 цвета ANT, цвет заглушки ANT, столешница Дуб Честерфилд </v>
          </cell>
          <cell r="D198" t="str">
            <v>Дуб Честерфилд</v>
          </cell>
          <cell r="E198">
            <v>23095</v>
          </cell>
          <cell r="F198" t="str">
            <v>шт</v>
          </cell>
        </row>
        <row r="199">
          <cell r="A199" t="str">
            <v>EVL120/П/40х40/</v>
          </cell>
          <cell r="B199" t="str">
            <v>EVL120/П/40х40/WHT/H.D</v>
          </cell>
          <cell r="C199" t="str">
            <v xml:space="preserve">                        Стол письменный 1600*800*750 на П образном м/к 40х40 цвета WHT, цвет заглушки H, столешница ROVERE</v>
          </cell>
          <cell r="D199" t="str">
            <v>ROVERE</v>
          </cell>
          <cell r="E199">
            <v>23676</v>
          </cell>
          <cell r="F199" t="str">
            <v>шт</v>
          </cell>
        </row>
        <row r="200">
          <cell r="A200" t="str">
            <v>EVL120/П/40х40/</v>
          </cell>
          <cell r="B200" t="str">
            <v>EVL120/П/40х40/WHT/H.H</v>
          </cell>
          <cell r="C200" t="str">
            <v xml:space="preserve">                        Стол письменный 1600*800*750 на П образном м/к 40х40 цвета WHT, цвет заглушки H, столешница БЕЛЫЙ</v>
          </cell>
          <cell r="D200" t="str">
            <v>БЕЛЫЙ</v>
          </cell>
          <cell r="E200">
            <v>23095</v>
          </cell>
          <cell r="F200" t="str">
            <v>шт</v>
          </cell>
        </row>
        <row r="201">
          <cell r="A201" t="str">
            <v>EVL120/П/60х30/</v>
          </cell>
          <cell r="B201" t="str">
            <v>EVL120/П/60х30/ANT/ANT.U003</v>
          </cell>
          <cell r="C201" t="str">
            <v xml:space="preserve">                        Стол письменный 1600*800*750 на П образном м/к 60х30 цвета ANT, цвет заглушки ANT, столешница Дуб Честерфилд </v>
          </cell>
          <cell r="D201" t="str">
            <v>Дуб Честерфилд</v>
          </cell>
          <cell r="E201">
            <v>23676</v>
          </cell>
          <cell r="F201" t="str">
            <v>шт</v>
          </cell>
        </row>
        <row r="202">
          <cell r="A202" t="str">
            <v>EVL120/П/60х30/</v>
          </cell>
          <cell r="B202" t="str">
            <v>EVL120/П/60х30/ANT/ANT.SLT</v>
          </cell>
          <cell r="C202" t="str">
            <v xml:space="preserve">                        Стол письменный 1600*800*750 на П образном м/к 60х30 цвета ANT, цвет заглушки ANT, столешница Салтилло</v>
          </cell>
          <cell r="D202" t="str">
            <v>Салтилло</v>
          </cell>
          <cell r="E202">
            <v>23676</v>
          </cell>
          <cell r="F202" t="str">
            <v>шт</v>
          </cell>
        </row>
        <row r="203">
          <cell r="A203" t="str">
            <v>EVL120/П/60х30/</v>
          </cell>
          <cell r="B203" t="str">
            <v>EVL120/П/60х30/ANT/H.H</v>
          </cell>
          <cell r="C203" t="str">
            <v xml:space="preserve">                        Стол письменный 1600*800*750 на П образном м/к 60х30 цвета ANT, цвет заглушки H, столешница БЕЛЫЙ</v>
          </cell>
          <cell r="D203" t="str">
            <v>БЕЛЫЙ</v>
          </cell>
          <cell r="E203">
            <v>23676</v>
          </cell>
          <cell r="F203" t="str">
            <v>шт</v>
          </cell>
        </row>
        <row r="204">
          <cell r="A204" t="str">
            <v>EVL120/П/60х30/</v>
          </cell>
          <cell r="B204" t="str">
            <v>EVL120/П/60х30/GR/H.H</v>
          </cell>
          <cell r="C204" t="str">
            <v xml:space="preserve">                        Стол письменный 1600*800*750 на П образном м/к 60х30 цвета GR, цвет заглушки H, столешница БЕЛЫЙ</v>
          </cell>
          <cell r="D204" t="str">
            <v>БЕЛЫЙ</v>
          </cell>
          <cell r="E204">
            <v>23676</v>
          </cell>
          <cell r="F204" t="str">
            <v>шт</v>
          </cell>
        </row>
        <row r="205">
          <cell r="A205" t="str">
            <v>EVL120/П/60х30/</v>
          </cell>
          <cell r="B205" t="str">
            <v>EVL120/П/60х30/WHT/H.U003</v>
          </cell>
          <cell r="C205" t="str">
            <v xml:space="preserve">                        Стол письменный 1600*800*750 на П образном м/к 60х30 цвета WHT, цвет заглушки H</v>
          </cell>
          <cell r="D205" t="str">
            <v>Дуб Честерфилд</v>
          </cell>
          <cell r="E205">
            <v>23676</v>
          </cell>
          <cell r="F205" t="str">
            <v>шт</v>
          </cell>
        </row>
        <row r="206">
          <cell r="A206" t="str">
            <v>EVL120/П/60х30/</v>
          </cell>
          <cell r="B206" t="str">
            <v>EVL120/П/60х30/WHT/H.H</v>
          </cell>
          <cell r="C206" t="str">
            <v xml:space="preserve">                        Стол письменный 1600*800*750 на П образном м/к 60х30 цвета WHT, цвет заглушки H, столешница БЕЛЫЙ</v>
          </cell>
          <cell r="D206" t="str">
            <v>БЕЛЫЙ</v>
          </cell>
          <cell r="E206">
            <v>23676</v>
          </cell>
          <cell r="F206" t="str">
            <v>шт</v>
          </cell>
        </row>
        <row r="207">
          <cell r="A207" t="str">
            <v>EVL120/П/60х30/</v>
          </cell>
          <cell r="B207" t="str">
            <v>EVL120/П/60х30/WHT/H.L</v>
          </cell>
          <cell r="C207" t="str">
            <v xml:space="preserve">                        Стол письменный 1600*800*750 на П образном м/к 60х30 цвета WHT, цвет заглушки H, столешница ДУБ 131</v>
          </cell>
          <cell r="D207" t="str">
            <v>ДУБ 131</v>
          </cell>
          <cell r="E207">
            <v>23676</v>
          </cell>
          <cell r="F207" t="str">
            <v>шт</v>
          </cell>
        </row>
        <row r="208">
          <cell r="A208" t="str">
            <v/>
          </cell>
          <cell r="C208" t="str">
            <v xml:space="preserve">                    EVL121 Стол письменный , глубиной 800 мм , 1800*800*750</v>
          </cell>
        </row>
        <row r="209">
          <cell r="A209" t="str">
            <v>EVL121/А/60х30/</v>
          </cell>
          <cell r="B209" t="str">
            <v>EVL121/А/60х30/ANT/ANT.U003</v>
          </cell>
          <cell r="C209" t="str">
            <v xml:space="preserve">                        Стол письменный, 1800*800*750 на А образном м/к 60х30 цвета ANT, цвет заглушки ANT, столешница Дуб Честерфилд , глубиной 800 мм</v>
          </cell>
          <cell r="D209" t="str">
            <v>Дуб Честерфилд</v>
          </cell>
          <cell r="E209">
            <v>24623</v>
          </cell>
          <cell r="F209" t="str">
            <v>шт</v>
          </cell>
        </row>
        <row r="210">
          <cell r="A210" t="str">
            <v>EVL121/А/60х30/</v>
          </cell>
          <cell r="B210" t="str">
            <v>EVL121/А/60х30/WHT/H.H</v>
          </cell>
          <cell r="C210" t="str">
            <v xml:space="preserve">                        Стол письменный, 1800*800*750 на А образном м/к 60х30 цвета WHT, цвет заглушки H, столешница БЕЛЫЙ, глубиной 800 мм</v>
          </cell>
          <cell r="D210" t="str">
            <v>БЕЛЫЙ</v>
          </cell>
          <cell r="E210">
            <v>24623</v>
          </cell>
          <cell r="F210" t="str">
            <v>шт</v>
          </cell>
        </row>
        <row r="211">
          <cell r="A211" t="str">
            <v>EVL121/О/60х30/</v>
          </cell>
          <cell r="B211" t="str">
            <v>EVL121/О/60х30/ANT/ANT.H</v>
          </cell>
          <cell r="C211" t="str">
            <v xml:space="preserve">                        Стол письменный, 1800*800*750 на О образном м/к 60х30 цвета ANT, цвет заглушки ANT, столешница БЕЛЫЙ, глубиной 800 мм</v>
          </cell>
          <cell r="D211" t="str">
            <v>БЕЛЫЙ</v>
          </cell>
          <cell r="E211">
            <v>25816</v>
          </cell>
          <cell r="F211" t="str">
            <v>шт</v>
          </cell>
        </row>
        <row r="212">
          <cell r="A212" t="str">
            <v>EVL121/О/60х30/</v>
          </cell>
          <cell r="B212" t="str">
            <v>EVL121/О/60х30/ANT/ANT.U003</v>
          </cell>
          <cell r="C212" t="str">
            <v xml:space="preserve">                        Стол письменный, 1800*800*750 на О образном м/к 60х30 цвета ANT, цвет заглушки ANT, столешница Дуб Честерфилд , глубиной 800 мм</v>
          </cell>
          <cell r="D212" t="str">
            <v>Дуб Честерфилд</v>
          </cell>
          <cell r="E212">
            <v>25816</v>
          </cell>
          <cell r="F212" t="str">
            <v>шт</v>
          </cell>
        </row>
        <row r="213">
          <cell r="A213" t="str">
            <v>EVL121/О/60х30/</v>
          </cell>
          <cell r="B213" t="str">
            <v>EVL121/О/60х30/WHT/H.U003</v>
          </cell>
          <cell r="C213" t="str">
            <v xml:space="preserve">                        Стол письменный, 1800*800*750 на О образном м/к 60х30 цвета WHT, цвет заглушки H, столешница Дуб Честерфилд , глубиной 800 мм</v>
          </cell>
          <cell r="D213" t="str">
            <v>Дуб Честерфилд</v>
          </cell>
          <cell r="E213">
            <v>25816</v>
          </cell>
          <cell r="F213" t="str">
            <v>шт</v>
          </cell>
        </row>
        <row r="214">
          <cell r="A214" t="str">
            <v>EVL121/П/40х40/</v>
          </cell>
          <cell r="B214" t="str">
            <v>EVL121/П/40х40/GR/ANT.SLT</v>
          </cell>
          <cell r="C214" t="str">
            <v xml:space="preserve">                        Стол письменный, 1800*800*750 на П образном м/к 40х40 цвета GR, цвет заглушки ANT, столешница Салтилло, глубиной 800 мм</v>
          </cell>
          <cell r="D214" t="str">
            <v>Салтилло</v>
          </cell>
          <cell r="E214">
            <v>24433</v>
          </cell>
          <cell r="F214" t="str">
            <v>шт</v>
          </cell>
        </row>
        <row r="215">
          <cell r="A215" t="str">
            <v>EVL121/П/60х30/</v>
          </cell>
          <cell r="B215" t="str">
            <v>EVL121/П/60х30/ANT/ANT.L</v>
          </cell>
          <cell r="C215" t="str">
            <v xml:space="preserve">                        Стол письменный, 1800*800*750 на П образном м/к 60х30 цвета ANT, цвет заглушки ANT, столешница ДУБ 131, глубиной 800 мм</v>
          </cell>
          <cell r="D215" t="str">
            <v>ДУБ 131</v>
          </cell>
          <cell r="E215">
            <v>24639</v>
          </cell>
          <cell r="F215" t="str">
            <v>шт</v>
          </cell>
        </row>
        <row r="216">
          <cell r="A216" t="str">
            <v>EVL121/П/60х30/</v>
          </cell>
          <cell r="B216" t="str">
            <v>EVL121/П/60х30/WHT/H.U003</v>
          </cell>
          <cell r="C216" t="str">
            <v xml:space="preserve">                        Стол письменный, 1800*800*750 на П образном м/к 60х30 цвета WHT, цвет заглушки H, глубиной 800 мм</v>
          </cell>
          <cell r="D216" t="str">
            <v>Дуб Честерфилд</v>
          </cell>
          <cell r="E216">
            <v>24639</v>
          </cell>
          <cell r="F216" t="str">
            <v>шт</v>
          </cell>
        </row>
        <row r="217">
          <cell r="A217" t="str">
            <v/>
          </cell>
          <cell r="C217" t="str">
            <v xml:space="preserve">                    EVL123SX Стол криволинейный левый, глубиной 600/900 мм , 1200*900*750</v>
          </cell>
        </row>
        <row r="218">
          <cell r="A218" t="str">
            <v>EVL123SX/О/40х4</v>
          </cell>
          <cell r="B218" t="str">
            <v>EVL123SX/О/40х40/ANT/ANT.SLT</v>
          </cell>
          <cell r="C218" t="str">
            <v xml:space="preserve">                        Стол криволинейный левый 1200*900*750 на О образном м/к 40х40 цвета ANT, цвет заглушки ANT, столешница Салтилло</v>
          </cell>
          <cell r="D218" t="str">
            <v>Салтилло</v>
          </cell>
          <cell r="E218">
            <v>23027</v>
          </cell>
          <cell r="F218" t="str">
            <v>шт</v>
          </cell>
        </row>
        <row r="219">
          <cell r="A219" t="str">
            <v>EVL123SX/О/60х30</v>
          </cell>
          <cell r="B219" t="str">
            <v>EVL123SX/О/60х30/ANT/ANT.SLT</v>
          </cell>
          <cell r="C219" t="str">
            <v xml:space="preserve">                        Стол криволинейный левый 1200*900*750 на О образном м/к 60х30 цвета ANT, цвет заглушки ANT, столешница Салтилло</v>
          </cell>
          <cell r="D219" t="str">
            <v>Салтилло</v>
          </cell>
          <cell r="E219">
            <v>23027</v>
          </cell>
          <cell r="F219" t="str">
            <v>шт</v>
          </cell>
        </row>
        <row r="220">
          <cell r="A220" t="str">
            <v/>
          </cell>
          <cell r="C220" t="str">
            <v xml:space="preserve">                    EVL124DX Стол криволинейный правый, глубиной 600/900 мм , 1400*900*750</v>
          </cell>
        </row>
        <row r="221">
          <cell r="A221" t="str">
            <v>EVL124DX/О/60х30</v>
          </cell>
          <cell r="B221" t="str">
            <v>EVL124DX/О/60х30/ANT/ANT.U003</v>
          </cell>
          <cell r="C221" t="str">
            <v xml:space="preserve">                        Стол криволинейный правый 1400*900*750 на О образном м/к 60х30 цвета ANT, цвет заглушки ANT, столешница Дуб Честерфилд </v>
          </cell>
          <cell r="D221" t="str">
            <v>Дуб Честерфилд</v>
          </cell>
          <cell r="E221">
            <v>22944</v>
          </cell>
          <cell r="F221" t="str">
            <v>шт</v>
          </cell>
        </row>
        <row r="222">
          <cell r="A222" t="str">
            <v>EVL124DX/П/60х30</v>
          </cell>
          <cell r="B222" t="str">
            <v>EVL124DX/П/60х30/ANT/ANT.U003</v>
          </cell>
          <cell r="C222" t="str">
            <v xml:space="preserve">                        Стол криволинейный правый 1400*900*750 на П образном м/к 60х30 цвета ANT, цвет заглушки ANT, столешница Дуб Честерфилд </v>
          </cell>
          <cell r="D222" t="str">
            <v>Дуб Честерфилд</v>
          </cell>
          <cell r="E222">
            <v>22503</v>
          </cell>
          <cell r="F222" t="str">
            <v>шт</v>
          </cell>
        </row>
        <row r="223">
          <cell r="A223" t="str">
            <v/>
          </cell>
          <cell r="C223" t="str">
            <v xml:space="preserve">                    EVL124SX Стол криволинейный левый, глубиной 600/900 мм , 1400*900*750</v>
          </cell>
        </row>
        <row r="224">
          <cell r="A224" t="str">
            <v>EVL124SX/О/60х30</v>
          </cell>
          <cell r="B224" t="str">
            <v>EVL124SX/О/60х30/ANT/ANT.U003</v>
          </cell>
          <cell r="C224" t="str">
            <v xml:space="preserve">                        Стол криволинейный левый 1400*900*750 на О образном м/к 60х30 цвета ANT, цвет заглушки ANT, столешница Дуб Честерфилд </v>
          </cell>
          <cell r="D224" t="str">
            <v>Дуб Честерфилд</v>
          </cell>
          <cell r="E224">
            <v>22944</v>
          </cell>
          <cell r="F224" t="str">
            <v>шт</v>
          </cell>
        </row>
        <row r="225">
          <cell r="A225" t="str">
            <v>EVL124SX/П/60х30</v>
          </cell>
          <cell r="B225" t="str">
            <v>EVL124SX/П/60х30/ANT/ANT.U003</v>
          </cell>
          <cell r="C225" t="str">
            <v xml:space="preserve">                        Стол криволинейный левый 1400*900*750 на П образном м/к 60х30 цвета ANT, цвет заглушки ANT, столешница Дуб Честерфилд </v>
          </cell>
          <cell r="D225" t="str">
            <v>Дуб Честерфилд</v>
          </cell>
          <cell r="E225">
            <v>22503</v>
          </cell>
          <cell r="F225" t="str">
            <v>шт</v>
          </cell>
        </row>
        <row r="226">
          <cell r="A226" t="str">
            <v/>
          </cell>
          <cell r="C226" t="str">
            <v xml:space="preserve">                    EVL125DX Стол криволинейный правый, глубиной 800/900 мм , 1400*900*750</v>
          </cell>
        </row>
        <row r="227">
          <cell r="A227" t="str">
            <v>EVL125DX/П/60х30</v>
          </cell>
          <cell r="B227" t="str">
            <v>EVL125DX/П/60х30/ANT/ANT.U003</v>
          </cell>
          <cell r="C227" t="str">
            <v xml:space="preserve">                        Стол криволинейный правый 1400*900*750 на П образном м/к 60х30 цвета ANT, цвет заглушки ANT, столешница Дуб Честерфилд </v>
          </cell>
          <cell r="D227" t="str">
            <v>Дуб Честерфилд</v>
          </cell>
          <cell r="E227">
            <v>23542</v>
          </cell>
          <cell r="F227" t="str">
            <v>шт</v>
          </cell>
        </row>
        <row r="228">
          <cell r="A228" t="str">
            <v/>
          </cell>
          <cell r="C228" t="str">
            <v xml:space="preserve">                    EVL125SX Стол криволинейный левый, глубиной 800/900 мм , 1400*900*750</v>
          </cell>
        </row>
        <row r="229">
          <cell r="A229" t="str">
            <v>EVL125SX/П/60х30</v>
          </cell>
          <cell r="B229" t="str">
            <v>EVL125SX/П/60х30/ANT/ANT.U003</v>
          </cell>
          <cell r="C229" t="str">
            <v xml:space="preserve">                        Стол криволинейный левый 1400*900*750 на П образном м/к 60х30 цвета ANT, цвет заглушки ANT, столешница Дуб Честерфилд </v>
          </cell>
          <cell r="D229" t="str">
            <v>Дуб Честерфилд</v>
          </cell>
          <cell r="E229">
            <v>23542</v>
          </cell>
          <cell r="F229" t="str">
            <v>шт</v>
          </cell>
        </row>
        <row r="230">
          <cell r="A230" t="str">
            <v/>
          </cell>
          <cell r="C230" t="str">
            <v xml:space="preserve">                    EVL126DX Стол криволинейный правый, глубиной 800/900 мм , 1600*900*750</v>
          </cell>
        </row>
        <row r="231">
          <cell r="A231" t="str">
            <v>EVL126DX/П/60х30</v>
          </cell>
          <cell r="B231" t="str">
            <v>EVL126DX/П/60х30/ANT/ANT.U003</v>
          </cell>
          <cell r="C231" t="str">
            <v xml:space="preserve">                        Стол криволинейный правый 1600*900*750 на П образном м/к 60х30 цвета ANT, цвет заглушки ANT, столешница Дуб Честерфилд </v>
          </cell>
          <cell r="D231" t="str">
            <v>Дуб Честерфилд</v>
          </cell>
          <cell r="E231">
            <v>24211</v>
          </cell>
          <cell r="F231" t="str">
            <v>шт</v>
          </cell>
        </row>
        <row r="232">
          <cell r="A232" t="str">
            <v>EVL126DX/П/60х30</v>
          </cell>
          <cell r="B232" t="str">
            <v>EVL126DX/П/60х30/WHT/H.D</v>
          </cell>
          <cell r="C232" t="str">
            <v xml:space="preserve">                        Стол криволинейный правый 1600*900*750 на П образном м/к 60х30 цвета WHT, цвет заглушки H</v>
          </cell>
          <cell r="D232" t="str">
            <v>ROVERE</v>
          </cell>
          <cell r="E232">
            <v>24211</v>
          </cell>
          <cell r="F232" t="str">
            <v>шт</v>
          </cell>
        </row>
        <row r="233">
          <cell r="A233" t="str">
            <v>EVL126DX/П/60х30</v>
          </cell>
          <cell r="B233" t="str">
            <v>EVL126DX/П/60х30/WHT/H.U003</v>
          </cell>
          <cell r="C233" t="str">
            <v xml:space="preserve">                        Стол криволинейный правый 1600*900*750 на П образном м/к 60х30 цвета WHT, цвет заглушки H</v>
          </cell>
          <cell r="D233" t="str">
            <v>Дуб Честерфилд</v>
          </cell>
          <cell r="E233">
            <v>24211</v>
          </cell>
          <cell r="F233" t="str">
            <v>шт</v>
          </cell>
        </row>
        <row r="234">
          <cell r="A234" t="str">
            <v/>
          </cell>
          <cell r="C234" t="str">
            <v xml:space="preserve">                    EVL126SX Стол криволинейный левый, глубиной 800/900 мм , 1600*900*750</v>
          </cell>
        </row>
        <row r="235">
          <cell r="A235" t="str">
            <v>EVL126SX/П/40х40</v>
          </cell>
          <cell r="B235" t="str">
            <v>EVL126SX/П/40х40/BL/H.H</v>
          </cell>
          <cell r="C235" t="str">
            <v xml:space="preserve">                        Стол криволинейный левый 1600*900*750 на П образном м/к 40х40 цвета BL, цвет заглушки H, столешница БЕЛЫЙ</v>
          </cell>
          <cell r="D235" t="str">
            <v>БЕЛЫЙ</v>
          </cell>
          <cell r="E235">
            <v>23378</v>
          </cell>
          <cell r="F235" t="str">
            <v>шт</v>
          </cell>
        </row>
        <row r="236">
          <cell r="A236" t="str">
            <v>EVL126SX/П/60х30</v>
          </cell>
          <cell r="B236" t="str">
            <v>EVL126SX/П/60х30/ANT/ANT.U003</v>
          </cell>
          <cell r="C236" t="str">
            <v xml:space="preserve">                        Стол криволинейный левый 1600*900*750 на П образном м/к 60х30 цвета ANT, цвет заглушки ANT, столешница Дуб Честерфилд </v>
          </cell>
          <cell r="D236" t="str">
            <v>Дуб Честерфилд</v>
          </cell>
          <cell r="E236">
            <v>24211</v>
          </cell>
          <cell r="F236" t="str">
            <v>шт</v>
          </cell>
        </row>
        <row r="237">
          <cell r="A237" t="str">
            <v>EVL126SX/П/60х30</v>
          </cell>
          <cell r="B237" t="str">
            <v>EVL126SX/П/60х30/WHT/H.D</v>
          </cell>
          <cell r="C237" t="str">
            <v xml:space="preserve">                        Стол криволинейный левый 1600*900*750 на П образном м/к 60х30 цвета WHT, цвет заглушки H</v>
          </cell>
          <cell r="D237" t="str">
            <v>ROVERE</v>
          </cell>
          <cell r="E237">
            <v>24211</v>
          </cell>
          <cell r="F237" t="str">
            <v>шт</v>
          </cell>
        </row>
        <row r="238">
          <cell r="A238" t="str">
            <v>EVL126SX/П/60х30</v>
          </cell>
          <cell r="B238" t="str">
            <v>EVL126SX/П/60х30/WHT/H.U003</v>
          </cell>
          <cell r="C238" t="str">
            <v xml:space="preserve">                        Стол криволинейный левый 1600*900*750 на П образном м/к 60х30 цвета WHT, цвет заглушки H</v>
          </cell>
          <cell r="D238" t="str">
            <v>Дуб Честерфилд</v>
          </cell>
          <cell r="E238">
            <v>24211</v>
          </cell>
          <cell r="F238" t="str">
            <v>шт</v>
          </cell>
        </row>
        <row r="239">
          <cell r="A239" t="str">
            <v/>
          </cell>
          <cell r="C239" t="str">
            <v xml:space="preserve">                    EVL127DX Стол эргономичный правый, глубиной 600/1200 мм , 1400*1200*750</v>
          </cell>
        </row>
        <row r="240">
          <cell r="A240" t="str">
            <v>EVL127DX/А/60х30</v>
          </cell>
          <cell r="B240" t="str">
            <v>EVL127DX/А/60х30/WHT/H.SLT</v>
          </cell>
          <cell r="C240" t="str">
            <v xml:space="preserve">                        Стол эргономичный правый 1400*1200*750 на А образном м/к 60х30 цвета WHT, цвет заглушки H, столешница Салтилло</v>
          </cell>
          <cell r="D240" t="str">
            <v>Салтилло</v>
          </cell>
          <cell r="E240">
            <v>34309</v>
          </cell>
          <cell r="F240" t="str">
            <v>шт</v>
          </cell>
        </row>
        <row r="241">
          <cell r="A241" t="str">
            <v/>
          </cell>
          <cell r="C241" t="str">
            <v xml:space="preserve">                    EVL129DX Стол эргономичный правый, глубиной 700/1200 мм , 1400*1200*750</v>
          </cell>
        </row>
        <row r="242">
          <cell r="A242" t="str">
            <v>EVL129DX/П/60х30</v>
          </cell>
          <cell r="B242" t="str">
            <v>EVL129DX/П/60х30/ANT/ANT.U003</v>
          </cell>
          <cell r="C242" t="str">
            <v xml:space="preserve">                        Стол эргономичный правый 1400*1200*750 на П образном м/к 60х30 цвета ANT, цвет заглушки ANT, столешница Дуб Честерфилд </v>
          </cell>
          <cell r="D242" t="str">
            <v>Дуб Честерфилд</v>
          </cell>
          <cell r="E242">
            <v>34497</v>
          </cell>
          <cell r="F242" t="str">
            <v>шт</v>
          </cell>
        </row>
        <row r="243">
          <cell r="A243" t="str">
            <v/>
          </cell>
          <cell r="C243" t="str">
            <v xml:space="preserve">                    EVL129SX Стол эргономичный левый, глубиной 700/1200 мм , 1400*1200*750</v>
          </cell>
        </row>
        <row r="244">
          <cell r="A244" t="str">
            <v>EVL129SX/П/60х30</v>
          </cell>
          <cell r="B244" t="str">
            <v>EVL129SX/П/60х30/ANT/ANT.U003</v>
          </cell>
          <cell r="C244" t="str">
            <v xml:space="preserve">                        Стол эргономичный левый 1400*1200*750 на П образном м/к 60х30 цвета ANT, цвет заглушки ANT, столешница Дуб Честерфилд </v>
          </cell>
          <cell r="D244" t="str">
            <v>Дуб Честерфилд</v>
          </cell>
          <cell r="E244">
            <v>34497</v>
          </cell>
          <cell r="F244" t="str">
            <v>шт</v>
          </cell>
        </row>
        <row r="245">
          <cell r="A245" t="str">
            <v/>
          </cell>
          <cell r="C245" t="str">
            <v xml:space="preserve">                    EVL130DX Стол эргономичный правый, глубиной 700/1200 мм , 1600*1200*750</v>
          </cell>
        </row>
        <row r="246">
          <cell r="A246" t="str">
            <v>EVL130DX/О/60х30</v>
          </cell>
          <cell r="B246" t="str">
            <v>EVL130DX/О/60х30/ANT/ANT.U003</v>
          </cell>
          <cell r="C246" t="str">
            <v xml:space="preserve">                        Стол эргономичный правый 1600*1200*750 на О образном м/к 60х30 цвета ANT, цвет заглушки ANT, столешница Дуб Честерфилд </v>
          </cell>
          <cell r="D246" t="str">
            <v>Дуб Честерфилд</v>
          </cell>
          <cell r="E246">
            <v>37776</v>
          </cell>
          <cell r="F246" t="str">
            <v>шт</v>
          </cell>
        </row>
        <row r="247">
          <cell r="A247" t="str">
            <v>EVL130DX/П/60х30</v>
          </cell>
          <cell r="B247" t="str">
            <v>EVL130DX/П/60х30/ANT/ANT.U003</v>
          </cell>
          <cell r="C247" t="str">
            <v xml:space="preserve">                        Стол эргономичный правый 1600*1200*750 на П образном м/к 60х30 цвета ANT, цвет заглушки ANT, столешница Дуб Честерфилд </v>
          </cell>
          <cell r="D247" t="str">
            <v>Дуб Честерфилд</v>
          </cell>
          <cell r="E247">
            <v>35680</v>
          </cell>
          <cell r="F247" t="str">
            <v>шт</v>
          </cell>
        </row>
        <row r="248">
          <cell r="A248" t="str">
            <v>EVL130DX/П/60х30</v>
          </cell>
          <cell r="B248" t="str">
            <v>EVL130DX/П/60х30/ANT/H.H</v>
          </cell>
          <cell r="C248" t="str">
            <v xml:space="preserve">                        Стол эргономичный правый 1600*1200*750 на П образном м/к 60х30 цвета ANT, цвет заглушки H, столешница БЕЛЫЙ</v>
          </cell>
          <cell r="D248" t="str">
            <v>БЕЛЫЙ</v>
          </cell>
          <cell r="E248">
            <v>35680</v>
          </cell>
          <cell r="F248" t="str">
            <v>шт</v>
          </cell>
        </row>
        <row r="249">
          <cell r="A249" t="str">
            <v>EVL130DX/П/60х30</v>
          </cell>
          <cell r="B249" t="str">
            <v>EVL130DX/П/60х30/WHT/H.U003</v>
          </cell>
          <cell r="C249" t="str">
            <v xml:space="preserve">                        Стол эргономичный правый 1600*1200*750 на П образном м/к 60х30 цвета WHT, цвет заглушки H, столешница Дуб Честерфилд </v>
          </cell>
          <cell r="D249" t="str">
            <v>Дуб Честерфилд</v>
          </cell>
          <cell r="E249">
            <v>35680</v>
          </cell>
          <cell r="F249" t="str">
            <v>шт</v>
          </cell>
        </row>
        <row r="250">
          <cell r="A250" t="str">
            <v/>
          </cell>
          <cell r="C250" t="str">
            <v xml:space="preserve">                    EVL130SX Стол эргономичный левый, глубиной 700/1200 мм , 1600*1200*750</v>
          </cell>
        </row>
        <row r="251">
          <cell r="A251" t="str">
            <v>EVL130SX/О/60х30</v>
          </cell>
          <cell r="B251" t="str">
            <v>EVL130SX/О/60х30/ANT/ANT.U003</v>
          </cell>
          <cell r="C251" t="str">
            <v xml:space="preserve">                        Стол эргономичный левый 1600*1200*750 на О образном м/к 60х30 цвета ANT, цвет заглушки ANT, столешница Дуб Честерфилд </v>
          </cell>
          <cell r="D251" t="str">
            <v>Дуб Честерфилд</v>
          </cell>
          <cell r="E251">
            <v>37774</v>
          </cell>
          <cell r="F251" t="str">
            <v>шт</v>
          </cell>
        </row>
        <row r="252">
          <cell r="A252" t="str">
            <v>EVL130SX/П/60х30</v>
          </cell>
          <cell r="B252" t="str">
            <v>EVL130SX/П/60х30/ANT/ANT.U003</v>
          </cell>
          <cell r="C252" t="str">
            <v xml:space="preserve">                        Стол эргономичный левый 1600*1200*750 на П образном м/к 60х30 цвета ANT, цвет заглушки ANT, столешница Дуб Честерфилд </v>
          </cell>
          <cell r="D252" t="str">
            <v>Дуб Честерфилд</v>
          </cell>
          <cell r="E252">
            <v>35680</v>
          </cell>
          <cell r="F252" t="str">
            <v>шт</v>
          </cell>
        </row>
        <row r="253">
          <cell r="A253" t="str">
            <v>EVL130SX/П/60х30</v>
          </cell>
          <cell r="B253" t="str">
            <v>EVL130SX/П/60х30/ANT/H.H</v>
          </cell>
          <cell r="C253" t="str">
            <v xml:space="preserve">                        Стол эргономичный левый 1600*1200*750 на П образном м/к 60х30 цвета ANT, цвет заглушки H, столешница БЕЛЫЙ</v>
          </cell>
          <cell r="D253" t="str">
            <v>БЕЛЫЙ</v>
          </cell>
          <cell r="E253">
            <v>35680</v>
          </cell>
          <cell r="F253" t="str">
            <v>шт</v>
          </cell>
        </row>
        <row r="254">
          <cell r="A254" t="str">
            <v>EVL130SX/П/60х30</v>
          </cell>
          <cell r="B254" t="str">
            <v>EVL130SX/П/60х30/WHT/H.D</v>
          </cell>
          <cell r="C254" t="str">
            <v xml:space="preserve">                        Стол эргономичный левый 1600*1200*750 на П образном м/к 60х30 цвета WHT, цвет заглушки H, столешница ROVERE</v>
          </cell>
          <cell r="D254" t="str">
            <v>ROVERE</v>
          </cell>
          <cell r="E254">
            <v>35680</v>
          </cell>
          <cell r="F254" t="str">
            <v>шт</v>
          </cell>
        </row>
        <row r="255">
          <cell r="A255" t="str">
            <v>EVL130SX/П/60х30</v>
          </cell>
          <cell r="B255" t="str">
            <v>EVL130SX/П/60х30/WHT/H.U003</v>
          </cell>
          <cell r="C255" t="str">
            <v xml:space="preserve">                        Стол эргономичный левый 1600*1200*750 на П образном м/к 60х30 цвета WHT, цвет заглушки H, столешница Дуб Честерфилд </v>
          </cell>
          <cell r="D255" t="str">
            <v>Дуб Честерфилд</v>
          </cell>
          <cell r="E255">
            <v>35680</v>
          </cell>
          <cell r="F255" t="str">
            <v>шт</v>
          </cell>
        </row>
        <row r="256">
          <cell r="A256" t="str">
            <v/>
          </cell>
          <cell r="C256" t="str">
            <v xml:space="preserve">                    EVL132DX Стол эргономичный правый, глубиной 800/1200 мм , 1600*1200*750</v>
          </cell>
        </row>
        <row r="257">
          <cell r="A257" t="str">
            <v>EVL132DX/А/60х30</v>
          </cell>
          <cell r="B257" t="str">
            <v>EVL132DX/А/60х30/ANT/ANT.U003</v>
          </cell>
          <cell r="C257" t="str">
            <v xml:space="preserve">                        Стол эргономичный правый 1600*1200*750 на А образном м/к 60х30 цвета ANT, цвет заглушки ANT, столешница Дуб Честерфилд </v>
          </cell>
          <cell r="D257" t="str">
            <v>Дуб Честерфилд</v>
          </cell>
          <cell r="E257">
            <v>35927</v>
          </cell>
          <cell r="F257" t="str">
            <v>шт</v>
          </cell>
        </row>
        <row r="258">
          <cell r="A258" t="str">
            <v>EVL132DX/П/40х40</v>
          </cell>
          <cell r="B258" t="str">
            <v>EVL132DX/П/40х40/WHT/H.D</v>
          </cell>
          <cell r="C258" t="str">
            <v xml:space="preserve">                        Стол эргономичный правый 1600*1200*750 на П образном м/к 40х40 цвета WHT, цвет заглушки H, столешница ROVERE</v>
          </cell>
          <cell r="D258" t="str">
            <v>ROVERE</v>
          </cell>
          <cell r="E258">
            <v>34772</v>
          </cell>
          <cell r="F258" t="str">
            <v>шт</v>
          </cell>
        </row>
        <row r="259">
          <cell r="A259" t="str">
            <v>EVL132DX/П/60х30</v>
          </cell>
          <cell r="B259" t="str">
            <v>EVL132DX/П/60х30/ANT/ANT.U003</v>
          </cell>
          <cell r="C259" t="str">
            <v xml:space="preserve">                        Стол эргономичный правый 1600*1200*750 на П образном м/к 60х30 цвета ANT, цвет заглушки ANT, столешница Дуб Честерфилд </v>
          </cell>
          <cell r="D259" t="str">
            <v>Дуб Честерфилд</v>
          </cell>
          <cell r="E259">
            <v>35927</v>
          </cell>
          <cell r="F259" t="str">
            <v>шт</v>
          </cell>
        </row>
        <row r="260">
          <cell r="A260" t="str">
            <v/>
          </cell>
          <cell r="C260" t="str">
            <v xml:space="preserve">                    EVL132SX Стол эргономичный левый, глубиной 800/1200 мм , 1600*1200*750</v>
          </cell>
        </row>
        <row r="261">
          <cell r="A261" t="str">
            <v>EVL132SX/А/60х30</v>
          </cell>
          <cell r="B261" t="str">
            <v>EVL132SX/А/60х30/ANT/ANT.U003</v>
          </cell>
          <cell r="C261" t="str">
            <v xml:space="preserve">                        Стол эргономичный левый 1600*1200*750 на А образном м/к 60х30 цвета ANT, цвет заглушки ANT, столешница Дуб Честерфилд </v>
          </cell>
          <cell r="D261" t="str">
            <v>Дуб Честерфилд</v>
          </cell>
          <cell r="E261">
            <v>35927</v>
          </cell>
          <cell r="F261" t="str">
            <v>шт</v>
          </cell>
        </row>
        <row r="262">
          <cell r="A262" t="str">
            <v>EVL132SX/П/60х30</v>
          </cell>
          <cell r="B262" t="str">
            <v>EVL132SX/П/60х30/ANT/ANT.U003</v>
          </cell>
          <cell r="C262" t="str">
            <v xml:space="preserve">                        Стол эргономичный левый 1600*1200*750 на П образном м/к 60х30 цвета ANT, цвет заглушки ANT, столешница Дуб Честерфилд </v>
          </cell>
          <cell r="D262" t="str">
            <v>Дуб Честерфилд</v>
          </cell>
          <cell r="E262">
            <v>35927</v>
          </cell>
          <cell r="F262" t="str">
            <v>шт</v>
          </cell>
        </row>
        <row r="263">
          <cell r="A263" t="str">
            <v/>
          </cell>
          <cell r="C263" t="str">
            <v xml:space="preserve">                    EVL133 Приставной элемент,  глубиной 600 мм (600*600*750)</v>
          </cell>
        </row>
        <row r="264">
          <cell r="A264" t="str">
            <v>EVL133/П/60х30/</v>
          </cell>
          <cell r="B264" t="str">
            <v>EVL133/П/60х30/ANT.U003</v>
          </cell>
          <cell r="C264" t="str">
            <v xml:space="preserve">                        Приставной элемент 600*600*750 на П образном м/к 60х30 цвета ANT, глубиной 600 мм</v>
          </cell>
          <cell r="D264" t="str">
            <v>Дуб Честерфилд</v>
          </cell>
          <cell r="E264">
            <v>13315</v>
          </cell>
          <cell r="F264" t="str">
            <v>шт</v>
          </cell>
        </row>
        <row r="265">
          <cell r="A265" t="str">
            <v/>
          </cell>
          <cell r="C265" t="str">
            <v xml:space="preserve">                    EVL134 Приставной элемент, глубиной 600 мм (800*600*750)</v>
          </cell>
        </row>
        <row r="266">
          <cell r="A266" t="str">
            <v>EVL134/О/60х30/</v>
          </cell>
          <cell r="B266" t="str">
            <v>EVL134/О/60х30/ANT.R2</v>
          </cell>
          <cell r="C266" t="str">
            <v xml:space="preserve">                        Приставной элемент, глубиной 600 мм на О образном м/к 60х30 цвета ANT, столешница Светло-серый </v>
          </cell>
          <cell r="D266" t="str">
            <v>Светло-серый</v>
          </cell>
          <cell r="E266">
            <v>14487</v>
          </cell>
          <cell r="F266" t="str">
            <v>шт</v>
          </cell>
        </row>
        <row r="267">
          <cell r="A267" t="str">
            <v>EVL134/П/40х40/</v>
          </cell>
          <cell r="B267" t="str">
            <v>EVL134/П/40х40/ANT.U003</v>
          </cell>
          <cell r="C267" t="str">
            <v xml:space="preserve">                        Приставной элемент, глубиной 600 мм на П образном м/к 40х40 цвета ANT, столешница Дуб Честерфилд </v>
          </cell>
          <cell r="D267" t="str">
            <v>Дуб Честерфилд</v>
          </cell>
          <cell r="E267">
            <v>13927</v>
          </cell>
          <cell r="F267" t="str">
            <v>шт</v>
          </cell>
        </row>
        <row r="268">
          <cell r="A268" t="str">
            <v>EVL134/П/60х30/</v>
          </cell>
          <cell r="B268" t="str">
            <v>EVL134/П/60х30/ANT.U003</v>
          </cell>
          <cell r="C268" t="str">
            <v xml:space="preserve">                        Приставной элемент, глубиной 600 мм на П образном м/к 60х30 цвета ANT, столешница Дуб Честерфилд </v>
          </cell>
          <cell r="D268" t="str">
            <v>Дуб Честерфилд</v>
          </cell>
          <cell r="E268">
            <v>14033</v>
          </cell>
          <cell r="F268" t="str">
            <v>шт</v>
          </cell>
        </row>
        <row r="269">
          <cell r="A269" t="str">
            <v/>
          </cell>
          <cell r="C269" t="str">
            <v xml:space="preserve">                    EVL135 Приставной элемент глубиной 600 мм (1000*600*750)</v>
          </cell>
        </row>
        <row r="270">
          <cell r="A270" t="str">
            <v>EVL135/О/60х30/</v>
          </cell>
          <cell r="B270" t="str">
            <v>EVL135/О/60х30/ANT.U003</v>
          </cell>
          <cell r="C270" t="str">
            <v xml:space="preserve">                        Приставной элемент 1000*600*750 на О образном м/к 60х30 цвета ANT, столешница Дуб Честерфилд , глубиной 600 мм</v>
          </cell>
          <cell r="D270" t="str">
            <v>Дуб Честерфилд</v>
          </cell>
          <cell r="E270">
            <v>15826</v>
          </cell>
          <cell r="F270" t="str">
            <v>шт</v>
          </cell>
        </row>
        <row r="271">
          <cell r="A271" t="str">
            <v>EVL135/П/60х30/</v>
          </cell>
          <cell r="B271" t="str">
            <v>EVL135/П/60х30/ANT.U003</v>
          </cell>
          <cell r="C271" t="str">
            <v xml:space="preserve">                        Приставной элемент 1000*600*750 на П образном м/к 60х30 цвета ANT, столешница Дуб Честерфилд , глубиной 600 мм</v>
          </cell>
          <cell r="D271" t="str">
            <v>Дуб Честерфилд</v>
          </cell>
          <cell r="E271">
            <v>14704</v>
          </cell>
          <cell r="F271" t="str">
            <v>шт</v>
          </cell>
        </row>
        <row r="272">
          <cell r="A272" t="str">
            <v/>
          </cell>
          <cell r="C272" t="str">
            <v xml:space="preserve">                    EVL136 Приставной элемент глубиной 700 мм (800*700*750) (БЕЗ опоры "А")</v>
          </cell>
        </row>
        <row r="273">
          <cell r="A273" t="str">
            <v>EVL136/П/60х30/</v>
          </cell>
          <cell r="B273" t="str">
            <v>EVL136/П/60х30/WHT.U003</v>
          </cell>
          <cell r="C273" t="str">
            <v xml:space="preserve">                        Приставной элемент глубиной 700 мм (800*700*750) на П образном м/к 60х30 цвета WHT, столешница Дуб Честерфилд </v>
          </cell>
          <cell r="D273" t="str">
            <v>Дуб Честерфилд</v>
          </cell>
          <cell r="E273">
            <v>14505</v>
          </cell>
          <cell r="F273" t="str">
            <v>шт</v>
          </cell>
        </row>
        <row r="274">
          <cell r="A274" t="str">
            <v/>
          </cell>
          <cell r="C274" t="str">
            <v xml:space="preserve">                    EVL137 Приставной элемент глубиной 700 мм (1200*700*750)</v>
          </cell>
        </row>
        <row r="275">
          <cell r="A275" t="str">
            <v>EVL137/О/60х30/</v>
          </cell>
          <cell r="B275" t="str">
            <v>EVL137/О/60х30/ANT.H</v>
          </cell>
          <cell r="C275" t="str">
            <v xml:space="preserve">                        Приставной элемент 1200*700*750 на О образном м/к 60х30 цвета ANT, столешница БЕЛЫЙ, глубиной 700 мм</v>
          </cell>
          <cell r="D275" t="str">
            <v>БЕЛЫЙ</v>
          </cell>
          <cell r="E275">
            <v>16502</v>
          </cell>
          <cell r="F275" t="str">
            <v>шт</v>
          </cell>
        </row>
        <row r="276">
          <cell r="A276" t="str">
            <v>EVL137/О/60х30/</v>
          </cell>
          <cell r="B276" t="str">
            <v>EVL137/О/60х30/ANT.U003</v>
          </cell>
          <cell r="C276" t="str">
            <v xml:space="preserve">                        Приставной элемент 1200*700*750 на О образном м/к 60х30 цвета ANT, столешница Дуб Честерфилд , глубиной 700 мм</v>
          </cell>
          <cell r="D276" t="str">
            <v>Дуб Честерфилд</v>
          </cell>
          <cell r="E276">
            <v>16502</v>
          </cell>
          <cell r="F276" t="str">
            <v>шт</v>
          </cell>
        </row>
        <row r="277">
          <cell r="A277" t="str">
            <v>EVL137/П/40х40/</v>
          </cell>
          <cell r="B277" t="str">
            <v>EVL137/П/40х40/ANT.U003</v>
          </cell>
          <cell r="C277" t="str">
            <v xml:space="preserve">                        Приставной элемент 1200*700*750 на П образном м/к 40х40 цвета ANT, столешница Дуб Честерфилд , глубиной 700 мм</v>
          </cell>
          <cell r="D277" t="str">
            <v>Дуб Честерфилд</v>
          </cell>
          <cell r="E277">
            <v>15795</v>
          </cell>
          <cell r="F277" t="str">
            <v>шт</v>
          </cell>
        </row>
        <row r="278">
          <cell r="A278" t="str">
            <v>EVL137/П/60х30/</v>
          </cell>
          <cell r="B278" t="str">
            <v>EVL137/П/60х30/ANT.L</v>
          </cell>
          <cell r="C278" t="str">
            <v xml:space="preserve">                        Приставной элемент 1200*700*750 на П образном м/к 60х30 цвета ANT, столешница ДУБ 131, глубиной 700 мм</v>
          </cell>
          <cell r="D278" t="str">
            <v>ДУБ 131</v>
          </cell>
          <cell r="E278">
            <v>15974</v>
          </cell>
          <cell r="F278" t="str">
            <v>шт</v>
          </cell>
        </row>
        <row r="279">
          <cell r="A279" t="str">
            <v>EVL137/П/60х30/</v>
          </cell>
          <cell r="B279" t="str">
            <v>EVL137/П/60х30/ANT.U003</v>
          </cell>
          <cell r="C279" t="str">
            <v xml:space="preserve">                        Приставной элемент 1200*700*750 на П образном м/к 60х30 цвета ANT, столешница Дуб Честерфилд , глубиной 700 мм</v>
          </cell>
          <cell r="D279" t="str">
            <v>Дуб Честерфилд</v>
          </cell>
          <cell r="E279">
            <v>15974</v>
          </cell>
          <cell r="F279" t="str">
            <v>шт</v>
          </cell>
        </row>
        <row r="280">
          <cell r="A280" t="str">
            <v>EVL137/П/60х30/</v>
          </cell>
          <cell r="B280" t="str">
            <v>EVL137/П/60х30/ANT.SLT</v>
          </cell>
          <cell r="C280" t="str">
            <v xml:space="preserve">                        Приставной элемент 1200*700*750 на П образном м/к 60х30 цвета ANT, столешница Салтилло, глубиной 700 мм</v>
          </cell>
          <cell r="D280" t="str">
            <v>Салтилло</v>
          </cell>
          <cell r="E280">
            <v>15974</v>
          </cell>
          <cell r="F280" t="str">
            <v>шт</v>
          </cell>
        </row>
        <row r="281">
          <cell r="C281" t="str">
            <v xml:space="preserve">                    EVL139 Фронталь скромности стола 1000</v>
          </cell>
        </row>
        <row r="282">
          <cell r="A282" t="str">
            <v>EVL139</v>
          </cell>
          <cell r="B282" t="str">
            <v>EVL139.ANT</v>
          </cell>
          <cell r="C282" t="str">
            <v xml:space="preserve">                        Фронталь скромности стола 1000, фронталь АНТРАЦИТ</v>
          </cell>
          <cell r="D282" t="str">
            <v>АНТРАЦИТ</v>
          </cell>
          <cell r="E282">
            <v>1186</v>
          </cell>
          <cell r="F282" t="str">
            <v>шт</v>
          </cell>
        </row>
        <row r="283">
          <cell r="A283" t="str">
            <v>EVL139</v>
          </cell>
          <cell r="B283" t="str">
            <v>EVL139.SLT</v>
          </cell>
          <cell r="C283" t="str">
            <v xml:space="preserve">                        Фронталь скромности стола 1000, фронталь Салтилло</v>
          </cell>
          <cell r="D283" t="str">
            <v>Салтилло</v>
          </cell>
          <cell r="E283">
            <v>1186</v>
          </cell>
          <cell r="F283" t="str">
            <v>шт</v>
          </cell>
        </row>
        <row r="284">
          <cell r="A284" t="str">
            <v/>
          </cell>
          <cell r="C284" t="str">
            <v xml:space="preserve">                    EVL140 Фронталь скромности стола 1200</v>
          </cell>
        </row>
        <row r="285">
          <cell r="A285" t="str">
            <v>EVL140</v>
          </cell>
          <cell r="B285" t="str">
            <v>EVL140.U003</v>
          </cell>
          <cell r="C285" t="str">
            <v xml:space="preserve">                        Фронталь скромности стола 1200, фронталь Дуб Честерфилд </v>
          </cell>
          <cell r="D285" t="str">
            <v>Дуб Честерфилд</v>
          </cell>
          <cell r="E285">
            <v>1535</v>
          </cell>
          <cell r="F285" t="str">
            <v>шт</v>
          </cell>
        </row>
        <row r="286">
          <cell r="A286" t="str">
            <v/>
          </cell>
          <cell r="C286" t="str">
            <v xml:space="preserve">                    EVL141 Фронталь скромности стола 1400</v>
          </cell>
        </row>
        <row r="287">
          <cell r="A287" t="str">
            <v>EVL141</v>
          </cell>
          <cell r="B287" t="str">
            <v>EVL141.U003</v>
          </cell>
          <cell r="C287" t="str">
            <v xml:space="preserve">                        Фронталь скромности стола 1400, фронталь Дуб Честерфилд </v>
          </cell>
          <cell r="D287" t="str">
            <v>Дуб Честерфилд</v>
          </cell>
          <cell r="E287">
            <v>1751</v>
          </cell>
          <cell r="F287" t="str">
            <v>шт</v>
          </cell>
        </row>
        <row r="288">
          <cell r="A288" t="str">
            <v/>
          </cell>
          <cell r="C288" t="str">
            <v xml:space="preserve">                    EVL142 Фронталь скромности стола 1600</v>
          </cell>
        </row>
        <row r="289">
          <cell r="A289" t="str">
            <v>EVL142</v>
          </cell>
          <cell r="B289" t="str">
            <v>EVL142.D</v>
          </cell>
          <cell r="C289" t="str">
            <v xml:space="preserve">                        Фронталь скромности стола 1600, фронталь ROVERE</v>
          </cell>
          <cell r="D289" t="str">
            <v>ROVERE</v>
          </cell>
          <cell r="E289">
            <v>2156</v>
          </cell>
          <cell r="F289" t="str">
            <v>шт</v>
          </cell>
        </row>
        <row r="290">
          <cell r="A290" t="str">
            <v>EVL142</v>
          </cell>
          <cell r="B290" t="str">
            <v>EVL142.L</v>
          </cell>
          <cell r="C290" t="str">
            <v xml:space="preserve">                        Фронталь скромности стола 1600, фронталь ДУБ 131</v>
          </cell>
          <cell r="D290" t="str">
            <v>ДУБ 131</v>
          </cell>
          <cell r="E290">
            <v>2156</v>
          </cell>
          <cell r="F290" t="str">
            <v>шт</v>
          </cell>
        </row>
        <row r="291">
          <cell r="A291" t="str">
            <v>EVL142</v>
          </cell>
          <cell r="B291" t="str">
            <v>EVL142.U003</v>
          </cell>
          <cell r="C291" t="str">
            <v xml:space="preserve">                        Фронталь скромности стола 1600, фронталь Дуб Честерфилд </v>
          </cell>
          <cell r="D291" t="str">
            <v>Дуб Честерфилд</v>
          </cell>
          <cell r="E291">
            <v>2156</v>
          </cell>
          <cell r="F291" t="str">
            <v>шт</v>
          </cell>
        </row>
        <row r="292">
          <cell r="A292" t="str">
            <v>EVL142</v>
          </cell>
          <cell r="B292" t="str">
            <v>EVL142.SLT</v>
          </cell>
          <cell r="C292" t="str">
            <v xml:space="preserve">                        Фронталь скромности стола 1600, фронталь Салтилло</v>
          </cell>
          <cell r="D292" t="str">
            <v>Салтилло</v>
          </cell>
          <cell r="E292">
            <v>2156</v>
          </cell>
          <cell r="F292" t="str">
            <v>шт</v>
          </cell>
        </row>
        <row r="293">
          <cell r="A293" t="str">
            <v/>
          </cell>
          <cell r="C293" t="str">
            <v xml:space="preserve">                    EVL143 Фронталь скромности стола 1800</v>
          </cell>
        </row>
        <row r="294">
          <cell r="A294" t="str">
            <v>EVL143</v>
          </cell>
          <cell r="B294" t="str">
            <v>EVL143.ANT</v>
          </cell>
          <cell r="C294" t="str">
            <v xml:space="preserve">                        Фронталь скромности стола 1800</v>
          </cell>
          <cell r="D294" t="str">
            <v>АНТРАЦИТ</v>
          </cell>
          <cell r="E294">
            <v>2418</v>
          </cell>
          <cell r="F294" t="str">
            <v>шт</v>
          </cell>
        </row>
        <row r="295">
          <cell r="A295" t="str">
            <v>EVL143</v>
          </cell>
          <cell r="B295" t="str">
            <v>EVL143.L</v>
          </cell>
          <cell r="C295" t="str">
            <v xml:space="preserve">                        Фронталь скромности стола 1800, фронталь ДУБ 131</v>
          </cell>
          <cell r="D295" t="str">
            <v>ДУБ 131</v>
          </cell>
          <cell r="E295">
            <v>2418</v>
          </cell>
          <cell r="F295" t="str">
            <v>шт</v>
          </cell>
        </row>
        <row r="296">
          <cell r="A296" t="str">
            <v>EVL143</v>
          </cell>
          <cell r="B296" t="str">
            <v>EVL143.U003</v>
          </cell>
          <cell r="C296" t="str">
            <v xml:space="preserve">                        Фронталь скромности стола 1800, фронталь Дуб Честерфилд </v>
          </cell>
          <cell r="D296" t="str">
            <v>Дуб Честерфилд</v>
          </cell>
          <cell r="E296">
            <v>2418</v>
          </cell>
          <cell r="F296" t="str">
            <v>шт</v>
          </cell>
        </row>
        <row r="297">
          <cell r="A297" t="str">
            <v>EVL143</v>
          </cell>
          <cell r="B297" t="str">
            <v>EVL143.SLT</v>
          </cell>
          <cell r="C297" t="str">
            <v xml:space="preserve">                        Фронталь скромности стола 1800, фронталь Салтилло</v>
          </cell>
          <cell r="D297" t="str">
            <v>Салтилло</v>
          </cell>
          <cell r="E297">
            <v>2418</v>
          </cell>
          <cell r="F297" t="str">
            <v>шт</v>
          </cell>
        </row>
        <row r="298">
          <cell r="A298" t="str">
            <v/>
          </cell>
          <cell r="C298" t="str">
            <v xml:space="preserve">                    EVL150 Стол письменный на ДСП опорах глубиной 600 мм, 1000*600*750</v>
          </cell>
        </row>
        <row r="299">
          <cell r="A299" t="str">
            <v>EVL150</v>
          </cell>
          <cell r="B299" t="str">
            <v>EVL150/U003/ANT/ANT.U003</v>
          </cell>
          <cell r="C299" t="str">
            <v xml:space="preserve">                        Стол письменный 1000*600*750, опора ЛДСП Дуб Честерфилд , фронталь АНТРАЦИТ, заглушка ANT, столешница Дуб Честерфилд, глубиной 600 мм</v>
          </cell>
          <cell r="D299" t="str">
            <v>Дуб Честерфилд</v>
          </cell>
          <cell r="E299">
            <v>10185</v>
          </cell>
          <cell r="F299" t="str">
            <v>шт</v>
          </cell>
        </row>
        <row r="300">
          <cell r="A300" t="str">
            <v/>
          </cell>
          <cell r="C300" t="str">
            <v xml:space="preserve">                    EVL151 Стол письменный на ДСП опорах глубиной 600 мм, 1200*600*750</v>
          </cell>
        </row>
        <row r="301">
          <cell r="A301" t="str">
            <v>EVL151</v>
          </cell>
          <cell r="B301" t="str">
            <v>EVL151/ANT/ANT/ANT.SLT</v>
          </cell>
          <cell r="C301" t="str">
            <v xml:space="preserve">                        Стол письменный 1200*600*750, опора ЛДСП АНТРАЦИТ, фронталь АНТРАЦИТ, цвет заглушки ANT, столешница Салтилло, глубиной 600 мм</v>
          </cell>
          <cell r="D301" t="str">
            <v>Салтилло</v>
          </cell>
          <cell r="E301">
            <v>10994</v>
          </cell>
          <cell r="F301" t="str">
            <v>шт</v>
          </cell>
        </row>
        <row r="302">
          <cell r="A302" t="str">
            <v>EVL151</v>
          </cell>
          <cell r="B302" t="str">
            <v>EVL151/U003/ANT/ANT.U003</v>
          </cell>
          <cell r="C302" t="str">
            <v xml:space="preserve">                        Стол письменный 1200*600*750, опора ЛДСП Дуб Честерфилд , фронталь АНТРАЦИТ, заглушка ANT, столешница Дуб Честерфилд, глубиной 600 мм</v>
          </cell>
          <cell r="D302" t="str">
            <v>Дуб Честерфилд</v>
          </cell>
          <cell r="E302">
            <v>10994</v>
          </cell>
          <cell r="F302" t="str">
            <v>шт</v>
          </cell>
        </row>
        <row r="303">
          <cell r="A303" t="str">
            <v/>
          </cell>
          <cell r="C303" t="str">
            <v xml:space="preserve">                    EVL152 Стол письменный на ДСП опорах глубиной 600 мм, 1400*600*750</v>
          </cell>
        </row>
        <row r="304">
          <cell r="A304" t="str">
            <v>EVL152</v>
          </cell>
          <cell r="B304" t="str">
            <v>EVL152/ANT/ANT/ANT.SLT</v>
          </cell>
          <cell r="C304" t="str">
            <v xml:space="preserve">                        Стол письменный 1400*600*750, опора ЛДСП АНТРАЦИТ, фронталь АНТРАЦИТ, цвет заглушки ANT, столешница Салтилло, глубиной 600 мм</v>
          </cell>
          <cell r="D304" t="str">
            <v>Салтилло</v>
          </cell>
          <cell r="E304">
            <v>11105</v>
          </cell>
          <cell r="F304" t="str">
            <v>шт</v>
          </cell>
        </row>
        <row r="305">
          <cell r="A305" t="str">
            <v/>
          </cell>
          <cell r="C305" t="str">
            <v xml:space="preserve">                    EVL153 Стол письменный на ДСП опорах глубиной 600 мм, 1600*600*750</v>
          </cell>
        </row>
        <row r="306">
          <cell r="A306" t="str">
            <v>EVL153</v>
          </cell>
          <cell r="B306" t="str">
            <v>EVL153/U003/ANT/ANT.U003</v>
          </cell>
          <cell r="C306" t="str">
            <v xml:space="preserve">                        Стол письменный 1600*600*750, опора ЛДСП Дуб Честерфилд , фронталь АНТРАЦИТ, цвет заглушки ANT, столешница Дуб Честерфилд , глубиной 600 мм</v>
          </cell>
          <cell r="D306" t="str">
            <v>Дуб Честерфилд</v>
          </cell>
          <cell r="E306">
            <v>12545</v>
          </cell>
          <cell r="F306" t="str">
            <v>шт</v>
          </cell>
        </row>
        <row r="307">
          <cell r="A307" t="str">
            <v/>
          </cell>
          <cell r="C307" t="str">
            <v xml:space="preserve">                    EVL155 Стол письменный на ДСП опорах глубиной 700 мм, 1200*700*750</v>
          </cell>
        </row>
        <row r="308">
          <cell r="A308" t="str">
            <v>EVL155</v>
          </cell>
          <cell r="B308" t="str">
            <v>EVL155/D/D/H.D</v>
          </cell>
          <cell r="C308" t="str">
            <v xml:space="preserve">                        Стол письменный 1200*700*750, опора ЛДСП ROVERE, фронталь ROVERE, цвет заглушки H, столешница ROVERE, глубиной 700 мм</v>
          </cell>
          <cell r="D308" t="str">
            <v>ROVERE</v>
          </cell>
          <cell r="E308">
            <v>10790</v>
          </cell>
          <cell r="F308" t="str">
            <v>шт</v>
          </cell>
        </row>
        <row r="309">
          <cell r="A309" t="str">
            <v>EVL155</v>
          </cell>
          <cell r="B309" t="str">
            <v>EVL155/H/H/H.U003</v>
          </cell>
          <cell r="C309" t="str">
            <v xml:space="preserve">                        Стол письменный 1200*700*750, опора ЛДСП БЕЛЫЙ, фронталь БЕЛЫЙ, цвет заглушки H, столешница Дуб Честерфилд , глубиной 700 мм</v>
          </cell>
          <cell r="D309" t="str">
            <v>Дуб Честерфилд</v>
          </cell>
          <cell r="E309">
            <v>10790</v>
          </cell>
          <cell r="F309" t="str">
            <v>шт</v>
          </cell>
        </row>
        <row r="310">
          <cell r="A310" t="str">
            <v>EVL155</v>
          </cell>
          <cell r="B310" t="str">
            <v>EVL155/U003/H/H.U003</v>
          </cell>
          <cell r="C310" t="str">
            <v xml:space="preserve">                        Стол письменный 1200*700*750, опора ЛДСП Дуб Честерфилд , фронталь БЕЛЫЙ, цвет заглушки H, столешница Дуб Честерфилд , глубиной 700 мм</v>
          </cell>
          <cell r="D310" t="str">
            <v>Дуб Честерфилд</v>
          </cell>
          <cell r="E310">
            <v>10790</v>
          </cell>
          <cell r="F310" t="str">
            <v>шт</v>
          </cell>
        </row>
        <row r="311">
          <cell r="A311" t="str">
            <v>EVL155</v>
          </cell>
          <cell r="B311" t="str">
            <v>EVL155/U003/U003/ANT.U003</v>
          </cell>
          <cell r="C311" t="str">
            <v xml:space="preserve">                        Стол письменный 1200*700*750, опора ЛДСП Дуб Честерфилд , фронталь Дуб Честерфилд , цвет заглушки ANT, столешница Дуб Честерфилд , глубиной 700 мм</v>
          </cell>
          <cell r="D311" t="str">
            <v>Дуб Честерфилд</v>
          </cell>
          <cell r="E311">
            <v>10790</v>
          </cell>
          <cell r="F311" t="str">
            <v>шт</v>
          </cell>
        </row>
        <row r="312">
          <cell r="A312" t="str">
            <v/>
          </cell>
          <cell r="C312" t="str">
            <v xml:space="preserve">                    EVL156 Стол письменный на ДСП опорах глубиной 700 мм, 1400*700*750</v>
          </cell>
        </row>
        <row r="313">
          <cell r="A313" t="str">
            <v>EVL156</v>
          </cell>
          <cell r="B313" t="str">
            <v>EVL156/D/D/H.D</v>
          </cell>
          <cell r="C313" t="str">
            <v xml:space="preserve">                        Стол письменный 1400*700*750, опора ЛДСП ROVERE, фронталь ROVERE, цвет заглушки H, столешница ROVERE, глубиной 700 мм</v>
          </cell>
          <cell r="D313" t="str">
            <v>ROVERE</v>
          </cell>
          <cell r="E313">
            <v>11593</v>
          </cell>
          <cell r="F313" t="str">
            <v>шт</v>
          </cell>
        </row>
        <row r="314">
          <cell r="A314" t="str">
            <v>EVL156</v>
          </cell>
          <cell r="B314" t="str">
            <v>EVL156/ANT/ANT/ANT.U003</v>
          </cell>
          <cell r="C314" t="str">
            <v xml:space="preserve">                        Стол письменный 1400*700*750, опора ЛДСП АНТРАЦИТ, фронталь АНТРАЦИТ, цвет заглушки ANT, столешница Дуб Честерфилд , глубиной 700 мм</v>
          </cell>
          <cell r="D314" t="str">
            <v>Дуб Честерфилд</v>
          </cell>
          <cell r="E314">
            <v>11593</v>
          </cell>
          <cell r="F314" t="str">
            <v>шт</v>
          </cell>
        </row>
        <row r="315">
          <cell r="A315" t="str">
            <v>EVL156</v>
          </cell>
          <cell r="B315" t="str">
            <v>EVL156/H/H/H.U003</v>
          </cell>
          <cell r="C315" t="str">
            <v xml:space="preserve">                        Стол письменный 1400*700*750, опора ЛДСП БЕЛЫЙ, фронталь БЕЛЫЙ, цвет заглушки H, столешница Дуб Честерфилд , глубиной 700 мм</v>
          </cell>
          <cell r="D315" t="str">
            <v>Дуб Честерфилд</v>
          </cell>
          <cell r="E315">
            <v>11593</v>
          </cell>
          <cell r="F315" t="str">
            <v>шт</v>
          </cell>
        </row>
        <row r="316">
          <cell r="A316" t="str">
            <v>EVL156</v>
          </cell>
          <cell r="B316" t="str">
            <v>EVL156/L/ANT/ANT.L</v>
          </cell>
          <cell r="C316" t="str">
            <v xml:space="preserve">                        Стол письменный 1400*700*750, опора ЛДСП ДУБ 131, фронталь АНТРАЦИТ, цвет заглушки ANT, столешница ДУБ 131, глубиной 700 мм</v>
          </cell>
          <cell r="D316" t="str">
            <v>ДУБ 131</v>
          </cell>
          <cell r="E316">
            <v>11593</v>
          </cell>
          <cell r="F316" t="str">
            <v>шт</v>
          </cell>
        </row>
        <row r="317">
          <cell r="A317" t="str">
            <v>EVL156</v>
          </cell>
          <cell r="B317" t="str">
            <v>EVL156/U003/H/ANT.U003</v>
          </cell>
          <cell r="C317" t="str">
            <v xml:space="preserve">                        Стол письменный 1400*700*750, опора ЛДСП Дуб Честерфилд , фронталь БЕЛЫЙ, цвет заглушки ANT, столешница Дуб Честерфилд , глубиной 700 мм</v>
          </cell>
          <cell r="D317" t="str">
            <v>Дуб Честерфилд</v>
          </cell>
          <cell r="E317">
            <v>11593</v>
          </cell>
          <cell r="F317" t="str">
            <v>шт</v>
          </cell>
        </row>
        <row r="318">
          <cell r="A318" t="str">
            <v>EVL156</v>
          </cell>
          <cell r="B318" t="str">
            <v>EVL156/U003/U003/ANT.U003</v>
          </cell>
          <cell r="C318" t="str">
            <v xml:space="preserve">                        Стол письменный 1400*700*750, опора ЛДСП Дуб Честерфилд , фронталь Дуб Честерфилд , цвет заглушки ANT, столешница Дуб Честерфилд , глубиной 700 мм</v>
          </cell>
          <cell r="D318" t="str">
            <v>Дуб Честерфилд</v>
          </cell>
          <cell r="E318">
            <v>11593</v>
          </cell>
          <cell r="F318" t="str">
            <v>шт</v>
          </cell>
        </row>
        <row r="319">
          <cell r="A319" t="str">
            <v>EVL156</v>
          </cell>
          <cell r="B319" t="str">
            <v>EVL156/SLT/SLT/ANT.SLT</v>
          </cell>
          <cell r="C319" t="str">
            <v xml:space="preserve">                        Стол письменный 1400*700*750, опора ЛДСП Салтилло, фронталь Салтилло, цвет заглушки ANT, столешница Салтилло, глубиной 700 мм</v>
          </cell>
          <cell r="D319" t="str">
            <v>Салтилло</v>
          </cell>
          <cell r="E319">
            <v>11593</v>
          </cell>
          <cell r="F319" t="str">
            <v>шт</v>
          </cell>
        </row>
        <row r="320">
          <cell r="A320" t="str">
            <v/>
          </cell>
          <cell r="C320" t="str">
            <v xml:space="preserve">                    EVL157 Стол письменный на ДСП опорах глубиной 700 мм, 1600*700*750</v>
          </cell>
        </row>
        <row r="321">
          <cell r="A321" t="str">
            <v>EVL157</v>
          </cell>
          <cell r="B321" t="str">
            <v>EVL157/D/D/H.D</v>
          </cell>
          <cell r="C321" t="str">
            <v xml:space="preserve">                        Стол письменный 1600*700*750, опора ЛДСП ROVERE, фронталь ROVERE, цвет заглушки H, столешница ROVERE, глубиной 700 мм</v>
          </cell>
          <cell r="D321" t="str">
            <v>ROVERE</v>
          </cell>
          <cell r="E321">
            <v>12328</v>
          </cell>
          <cell r="F321" t="str">
            <v>шт</v>
          </cell>
        </row>
        <row r="322">
          <cell r="A322" t="str">
            <v>EVL157</v>
          </cell>
          <cell r="B322" t="str">
            <v>EVL157/ANT/ANT/ANT.U003</v>
          </cell>
          <cell r="C322" t="str">
            <v xml:space="preserve">                        Стол письменный 1600*700*750, опора ЛДСП АНТРАЦИТ, фронталь АНТРАЦИТ, цвет заглушки ANT, столешница Дуб Честерфилд , глубиной 700 мм</v>
          </cell>
          <cell r="D322" t="str">
            <v>Дуб Честерфилд</v>
          </cell>
          <cell r="E322">
            <v>12327</v>
          </cell>
          <cell r="F322" t="str">
            <v>шт</v>
          </cell>
        </row>
        <row r="323">
          <cell r="A323" t="str">
            <v>EVL157</v>
          </cell>
          <cell r="B323" t="str">
            <v>EVL157/H/H/H.U003</v>
          </cell>
          <cell r="C323" t="str">
            <v xml:space="preserve">                        Стол письменный 1600*700*750, опора ЛДСП БЕЛЫЙ, фронталь БЕЛЫЙ, цвет заглушки H, столешница Дуб Честерфилд , глубиной 700 мм</v>
          </cell>
          <cell r="D323" t="str">
            <v>Дуб Честерфилд</v>
          </cell>
          <cell r="E323">
            <v>12328</v>
          </cell>
          <cell r="F323" t="str">
            <v>шт</v>
          </cell>
        </row>
        <row r="324">
          <cell r="A324" t="str">
            <v>EVL157</v>
          </cell>
          <cell r="B324" t="str">
            <v>EVL157/L/L/H.L</v>
          </cell>
          <cell r="C324" t="str">
            <v xml:space="preserve">                        Стол письменный 1600*700*750, опора ЛДСП ДУБ 131, фронталь ДУБ 131, цвет заглушки H, столешница ДУБ 131, глубиной 700 мм</v>
          </cell>
          <cell r="D324" t="str">
            <v>ДУБ 131</v>
          </cell>
          <cell r="E324">
            <v>12328</v>
          </cell>
          <cell r="F324" t="str">
            <v>шт</v>
          </cell>
        </row>
        <row r="325">
          <cell r="A325" t="str">
            <v>EVL157</v>
          </cell>
          <cell r="B325" t="str">
            <v>EVL157/U003/H/ANT.U003</v>
          </cell>
          <cell r="C325" t="str">
            <v xml:space="preserve">                        Стол письменный 1600*700*750, опора ЛДСП Дуб Честерфилд , фронталь БЕЛЫЙ, цвет заглушки ANT, столешница Дуб Честерфилд , глубиной 700 мм</v>
          </cell>
          <cell r="D325" t="str">
            <v>Дуб Честерфилд</v>
          </cell>
          <cell r="E325">
            <v>12328</v>
          </cell>
          <cell r="F325" t="str">
            <v>шт</v>
          </cell>
        </row>
        <row r="326">
          <cell r="A326" t="str">
            <v>EVL157</v>
          </cell>
          <cell r="B326" t="str">
            <v>EVL157/U003/U003/ANT.U003</v>
          </cell>
          <cell r="C326" t="str">
            <v xml:space="preserve">                        Стол письменный 1600*700*750, опора ЛДСП Дуб Честерфилд , фронталь Дуб Честерфилд , цвет заглушки ANT, столешница Дуб Честерфилд , глубиной 700 мм</v>
          </cell>
          <cell r="D326" t="str">
            <v>Дуб Честерфилд</v>
          </cell>
          <cell r="E326">
            <v>12328</v>
          </cell>
          <cell r="F326" t="str">
            <v>шт</v>
          </cell>
        </row>
        <row r="327">
          <cell r="A327" t="str">
            <v/>
          </cell>
          <cell r="C327" t="str">
            <v xml:space="preserve">                    EVL158 Стол письменный на ДСП опорах глубиной 700 мм, 1800*700*750</v>
          </cell>
        </row>
        <row r="328">
          <cell r="A328" t="str">
            <v>EVL158</v>
          </cell>
          <cell r="B328" t="str">
            <v>EVL158/U003/ANT/ANT.U003</v>
          </cell>
          <cell r="C328" t="str">
            <v xml:space="preserve">                        Стол письменный 1800  на ДСП опорах,  глубиной 700 мм, опора Дуб Честерфилд , фронталь АНТРАЦИТ, заглушка ANT, столешница Дуб Честерфилд </v>
          </cell>
          <cell r="D328" t="str">
            <v>Дуб Честерфилд</v>
          </cell>
          <cell r="E328">
            <v>14585</v>
          </cell>
          <cell r="F328" t="str">
            <v>шт</v>
          </cell>
        </row>
        <row r="329">
          <cell r="A329" t="str">
            <v/>
          </cell>
          <cell r="C329" t="str">
            <v xml:space="preserve">                    EVL160 Стол письменный на ДСП опорах  глубиной 800 мм, 1200*800*750</v>
          </cell>
        </row>
        <row r="330">
          <cell r="A330" t="str">
            <v>EVL160</v>
          </cell>
          <cell r="B330" t="str">
            <v>EVL160/ANT/ANT/ANT.U003</v>
          </cell>
          <cell r="C330" t="str">
            <v xml:space="preserve">                        Стол письменный 1200*800*750, опора ЛДСП АНТРАЦИТ, фронталь АНТРАЦИТ, цвет заглушки ANT, столешница Дуб Честерфилд , глубиной 800 мм</v>
          </cell>
          <cell r="D330" t="str">
            <v>Дуб Честерфилд</v>
          </cell>
          <cell r="E330">
            <v>12472</v>
          </cell>
          <cell r="F330" t="str">
            <v>шт</v>
          </cell>
        </row>
        <row r="331">
          <cell r="A331" t="str">
            <v/>
          </cell>
          <cell r="C331" t="str">
            <v xml:space="preserve">                    EVL161 Стол письменный на ДСП опорах  глубиной 800 мм, 1400*800*750</v>
          </cell>
        </row>
        <row r="332">
          <cell r="A332" t="str">
            <v>EVL161</v>
          </cell>
          <cell r="B332" t="str">
            <v>EVL161/ANT/ANT/ANT.U003</v>
          </cell>
          <cell r="C332" t="str">
            <v xml:space="preserve">                        Стол письменный 1400*800*750, опора ЛДСП АНТРАЦИТ, фронталь АНТРАЦИТ, цвет заглушки ANT, столешница Дуб Честерфилд , глубиной 800 мм</v>
          </cell>
          <cell r="D332" t="str">
            <v>Дуб Честерфилд</v>
          </cell>
          <cell r="E332">
            <v>13438</v>
          </cell>
          <cell r="F332" t="str">
            <v>шт</v>
          </cell>
        </row>
        <row r="333">
          <cell r="A333" t="str">
            <v/>
          </cell>
          <cell r="C333" t="str">
            <v xml:space="preserve">                    EVL162 Стол письменный на ДСП опорах  глубиной 800 мм, 1600*800*750</v>
          </cell>
        </row>
        <row r="334">
          <cell r="A334" t="str">
            <v>EVL162</v>
          </cell>
          <cell r="B334" t="str">
            <v>EVL162/L/ANT/ANT.L</v>
          </cell>
          <cell r="C334" t="str">
            <v xml:space="preserve">                        Стол письменный 1600*800*750, опора ЛДСП ДУБ 131, фронталь АНТРАЦИТ, цвет заглушки ANT, столешница ДУБ 131, глубиной 800 мм</v>
          </cell>
          <cell r="D334" t="str">
            <v>ДУБ 131</v>
          </cell>
          <cell r="E334">
            <v>14911</v>
          </cell>
          <cell r="F334" t="str">
            <v>шт</v>
          </cell>
        </row>
        <row r="335">
          <cell r="A335" t="str">
            <v/>
          </cell>
          <cell r="C335" t="str">
            <v xml:space="preserve">                    EVL163 Стол письменный на ДСП опорах  глубиной 800 мм, 1800*800*750</v>
          </cell>
        </row>
        <row r="336">
          <cell r="A336" t="str">
            <v>EVL163</v>
          </cell>
          <cell r="B336" t="str">
            <v>EVL163/SLT/SLT/ANT.SLT</v>
          </cell>
          <cell r="C336" t="str">
            <v xml:space="preserve">                        Стол письменный 1800*800*750, опора ЛДСП Салтилло, фронталь Салтилло, цвет заглушки ANT, столешница Салтилло, глубиной 800 мм</v>
          </cell>
          <cell r="D336" t="str">
            <v>Салтилло</v>
          </cell>
          <cell r="E336">
            <v>16226</v>
          </cell>
          <cell r="F336" t="str">
            <v>шт</v>
          </cell>
        </row>
        <row r="337">
          <cell r="A337" t="str">
            <v/>
          </cell>
          <cell r="C337" t="str">
            <v xml:space="preserve">                    EVL164 Стол письменный на ДСП опорах, глубиной 900 мм, 1800*900*750</v>
          </cell>
        </row>
        <row r="338">
          <cell r="A338" t="str">
            <v>EVL164</v>
          </cell>
          <cell r="B338" t="str">
            <v>EVL164/U003/ANT/ANT.U003</v>
          </cell>
          <cell r="C338" t="str">
            <v xml:space="preserve">                        Стол письменный 1800*900*750, опора ЛДСП Дуб Честерфилд , фронталь АНТРАЦИТ, цвет заглушки ANT, столешница Дуб Честерфилд , глубиной 900 мм</v>
          </cell>
          <cell r="D338" t="str">
            <v>Дуб Честерфилд</v>
          </cell>
          <cell r="E338">
            <v>19297</v>
          </cell>
          <cell r="F338" t="str">
            <v>шт</v>
          </cell>
        </row>
        <row r="339">
          <cell r="C339" t="str">
            <v xml:space="preserve">                    EVL168DX Стол криволинейный правый на ДСП опорах, глубиной 700/900 мм, 1400*900*750</v>
          </cell>
        </row>
        <row r="340">
          <cell r="A340" t="str">
            <v>EVL168DX</v>
          </cell>
          <cell r="B340" t="str">
            <v>EVL168DX/ANT/ANT/ANT.U003</v>
          </cell>
          <cell r="C340" t="str">
            <v xml:space="preserve">                        Стол криволинейный правый на ДСП опорах, глубиной 700/900 мм, опора ЛДСП АНТРАЦИТ, фронталь АНТРАЦИТ, цвет заглушки ANT, столешница Дуб Честерфилд </v>
          </cell>
          <cell r="D340" t="str">
            <v>Дуб Честерфилд</v>
          </cell>
          <cell r="E340">
            <v>11903</v>
          </cell>
          <cell r="F340" t="str">
            <v>шт</v>
          </cell>
        </row>
        <row r="341">
          <cell r="A341" t="str">
            <v>EVL168DX</v>
          </cell>
          <cell r="B341" t="str">
            <v>EVL168DX/H/H/H.H</v>
          </cell>
          <cell r="C341" t="str">
            <v xml:space="preserve">                        Стол криволинейный правый на ДСП опорах, глубиной 700/900 мм, опора ЛДСП БЕЛЫЙ, фронталь БЕЛЫЙ, цвет заглушки H, столешница БЕЛЫЙ</v>
          </cell>
          <cell r="D341" t="str">
            <v>БЕЛЫЙ</v>
          </cell>
          <cell r="E341">
            <v>11903</v>
          </cell>
          <cell r="F341" t="str">
            <v>шт</v>
          </cell>
        </row>
        <row r="342">
          <cell r="A342" t="str">
            <v>EVL168DX</v>
          </cell>
          <cell r="B342" t="str">
            <v>EVL168DX/L/L/H.L</v>
          </cell>
          <cell r="C342" t="str">
            <v xml:space="preserve">                        Стол криволинейный правый на ДСП опорах, глубиной 700/900 мм, опора ЛДСП ДУБ 131, фронталь ДУБ 131, цвет заглушки H, столешница ДУБ 131</v>
          </cell>
          <cell r="D342" t="str">
            <v>ДУБ 131</v>
          </cell>
          <cell r="E342">
            <v>11903</v>
          </cell>
          <cell r="F342" t="str">
            <v>шт</v>
          </cell>
        </row>
        <row r="343">
          <cell r="A343" t="str">
            <v/>
          </cell>
          <cell r="C343" t="str">
            <v xml:space="preserve">                    EVL168SX Стол криволинейный левый на ДСП опорах, глубиной 700/900 мм, 1400*900*750</v>
          </cell>
        </row>
        <row r="344">
          <cell r="A344" t="str">
            <v>EVL168SX</v>
          </cell>
          <cell r="B344" t="str">
            <v>EVL168SX/ANT/ANT/ANT.U003</v>
          </cell>
          <cell r="C344" t="str">
            <v xml:space="preserve">                        Стол криволинейный левый на ДСП опорах, глубиной 700/900 мм, опора ЛДСП АНТРАЦИТ, фронталь АНТРАЦИТ, цвет заглушки ANT, столешница Дуб Честерфилд </v>
          </cell>
          <cell r="D344" t="str">
            <v>Дуб Честерфилд</v>
          </cell>
          <cell r="E344">
            <v>11903</v>
          </cell>
          <cell r="F344" t="str">
            <v>шт</v>
          </cell>
        </row>
        <row r="345">
          <cell r="A345" t="str">
            <v>EVL168SX</v>
          </cell>
          <cell r="B345" t="str">
            <v>EVL168SX/L/L/H.L</v>
          </cell>
          <cell r="C345" t="str">
            <v xml:space="preserve">                        Стол криволинейный левый на ДСП опорах, глубиной 700/900 мм, опора ЛДСП ДУБ 131, фронталь ДУБ 131, цвет заглушки H, столешница ДУБ 131</v>
          </cell>
          <cell r="D345" t="str">
            <v>ДУБ 131</v>
          </cell>
          <cell r="E345">
            <v>11903</v>
          </cell>
          <cell r="F345" t="str">
            <v>шт</v>
          </cell>
        </row>
        <row r="346">
          <cell r="A346" t="str">
            <v>EVL168SX</v>
          </cell>
          <cell r="B346" t="str">
            <v>EVL168SX/U003/ANT/ANT.U003</v>
          </cell>
          <cell r="C346" t="str">
            <v xml:space="preserve">                        Стол криволинейный левый на ДСП опорах, глубиной 700/900 мм, опора ЛДСП Дуб Честерфилд, фронталь АНТРАЦИТ,цвет заглушки ANT, столешница Дуб Честерфилд</v>
          </cell>
          <cell r="D346" t="str">
            <v>Дуб Честерфилд</v>
          </cell>
          <cell r="E346">
            <v>11903</v>
          </cell>
          <cell r="F346" t="str">
            <v>шт</v>
          </cell>
        </row>
        <row r="347">
          <cell r="A347" t="str">
            <v/>
          </cell>
          <cell r="C347" t="str">
            <v xml:space="preserve">                    EVL169DX Стол криволинейный правый на ДСП опорах, глубиной 700/900 мм, 1600*900*750</v>
          </cell>
        </row>
        <row r="348">
          <cell r="A348" t="str">
            <v>EVL169DX</v>
          </cell>
          <cell r="B348" t="str">
            <v>EVL169DX/ANT/ANT/ANT.U003</v>
          </cell>
          <cell r="C348" t="str">
            <v xml:space="preserve">                        Стол криволинейный правый на ДСП опорах, глубиной 700/900 мм, опора ЛДСП АНТРАЦИТ, фронталь АНТРАЦИТ, цвет заглушки ANT, столешница Дуб Честерфилд </v>
          </cell>
          <cell r="D348" t="str">
            <v>Дуб Честерфилд</v>
          </cell>
          <cell r="E348">
            <v>14532</v>
          </cell>
          <cell r="F348" t="str">
            <v>шт</v>
          </cell>
        </row>
        <row r="349">
          <cell r="A349" t="str">
            <v>EVL169DX</v>
          </cell>
          <cell r="B349" t="str">
            <v>EVL169DX/U003/ANT/ANT.U003</v>
          </cell>
          <cell r="C349" t="str">
            <v xml:space="preserve">                        Стол криволинейный правый на ДСП опорах, глубиной 700/900 мм, опора ЛДСП Дуб Честерфилд , фронталь АНТРАЦИТ, цвет заглушки ANT, столешница Дуб Честерф</v>
          </cell>
          <cell r="D349" t="str">
            <v>Дуб Честерфилд</v>
          </cell>
          <cell r="E349">
            <v>14532</v>
          </cell>
          <cell r="F349" t="str">
            <v>шт</v>
          </cell>
        </row>
        <row r="350">
          <cell r="A350" t="str">
            <v>EVL169DX</v>
          </cell>
          <cell r="B350" t="str">
            <v>EVL169DX/U003/U003/ANT.U003</v>
          </cell>
          <cell r="C350" t="str">
            <v xml:space="preserve">                        Стол криволинейный правый на ДСП опорах, глубиной 700/900 мм, опора ЛДСП Дуб Честерфилд , фронталь Дуб Честерфилд , цвет заглушки ANT, столешница Дуб </v>
          </cell>
          <cell r="D350" t="str">
            <v>Дуб Честерфилд</v>
          </cell>
          <cell r="E350">
            <v>14532</v>
          </cell>
          <cell r="F350" t="str">
            <v>шт</v>
          </cell>
        </row>
        <row r="351">
          <cell r="A351" t="str">
            <v/>
          </cell>
          <cell r="C351" t="str">
            <v xml:space="preserve">                    EVL169SX Стол криволинейный левый на ДСП опорах, глубиной 700/900 мм, 1600*900*750</v>
          </cell>
        </row>
        <row r="352">
          <cell r="A352" t="str">
            <v>EVL169SX</v>
          </cell>
          <cell r="B352" t="str">
            <v>EVL169SX/U003/ANT/ANT.U003</v>
          </cell>
          <cell r="C352" t="str">
            <v xml:space="preserve">                        Стол криволинейный левый на ДСП опорах, глубиной 700/900 мм, опора ЛДСП Дуб Честерфилд , фронталь АНТРАЦИТ, цвет заглушки ANT, столешница Дуб Честерфи</v>
          </cell>
          <cell r="D352" t="str">
            <v>Дуб Честерфилд</v>
          </cell>
          <cell r="E352">
            <v>14532</v>
          </cell>
          <cell r="F352" t="str">
            <v>шт</v>
          </cell>
        </row>
        <row r="353">
          <cell r="A353" t="str">
            <v>EVL169SX</v>
          </cell>
          <cell r="B353" t="str">
            <v>EVL169SX/U003/U003/ANT.U003</v>
          </cell>
          <cell r="C353" t="str">
            <v xml:space="preserve">                        Стол криволинейный левый на ДСП опорах, глубиной 700/900 мм, опора ЛДСП Дуб Честерфилд , фронталь Дуб Честерфилд , цвет заглушки ANT, столешница Дуб Ч</v>
          </cell>
          <cell r="D353" t="str">
            <v>Дуб Честерфилд</v>
          </cell>
          <cell r="E353">
            <v>14532</v>
          </cell>
          <cell r="F353" t="str">
            <v>шт</v>
          </cell>
        </row>
        <row r="354">
          <cell r="A354" t="str">
            <v/>
          </cell>
          <cell r="C354" t="str">
            <v xml:space="preserve">                    EVL171DX Стол криволинейный правый на ДСП опорах, глубиной 800/900 мм, 1600*900*750</v>
          </cell>
        </row>
        <row r="355">
          <cell r="A355" t="str">
            <v>EVL171DX</v>
          </cell>
          <cell r="B355" t="str">
            <v>EVL171DX/U003/U003/ANT.U003</v>
          </cell>
          <cell r="C355" t="str">
            <v xml:space="preserve">                        Стол криволинейный правый на ДСП опорах, глубиной 800/900 мм, опора ЛДСП Дуб Честерфилд , фронталь Дуб Честерфилд , цвет заглушки ANT, столешница Дуб </v>
          </cell>
          <cell r="D355" t="str">
            <v>Дуб Честерфилд</v>
          </cell>
          <cell r="E355">
            <v>15708</v>
          </cell>
          <cell r="F355" t="str">
            <v>шт</v>
          </cell>
        </row>
        <row r="356">
          <cell r="A356" t="str">
            <v/>
          </cell>
          <cell r="C356" t="str">
            <v xml:space="preserve">                    EVL172DX Стол криволинейный правый на ДСП опорах, глубиной 600/600 мм, 1400*1200*750</v>
          </cell>
        </row>
        <row r="357">
          <cell r="A357" t="str">
            <v>EVL172DX</v>
          </cell>
          <cell r="B357" t="str">
            <v>EVL172DX/L/L/H.L</v>
          </cell>
          <cell r="C357" t="str">
            <v xml:space="preserve">                        Стол криволинейный правый на ДСП опорах, глубиной 600/600 мм, опора ЛДСП ДУБ 131, фронталь ДУБ 131, цвет заглушки H, столешница ДУБ 131</v>
          </cell>
          <cell r="D357" t="str">
            <v>ДУБ 131</v>
          </cell>
          <cell r="E357">
            <v>17770</v>
          </cell>
          <cell r="F357" t="str">
            <v>шт</v>
          </cell>
        </row>
        <row r="358">
          <cell r="A358" t="str">
            <v/>
          </cell>
          <cell r="C358" t="str">
            <v xml:space="preserve">                    EVL172SX Стол криволинейный левый на ДСП опорах, глубиной 600/600 мм, 1400*1200*750</v>
          </cell>
        </row>
        <row r="359">
          <cell r="A359" t="str">
            <v>EVL172SX</v>
          </cell>
          <cell r="B359" t="str">
            <v>EVL172SX/L/L/H.L</v>
          </cell>
          <cell r="C359" t="str">
            <v xml:space="preserve">                        Стол криволинейный левый на ДСП опорах, глубиной 600/600 мм, опора ЛДСП ДУБ 131, фронталь ДУБ 131, цвет заглушки H, столешница ДУБ 131</v>
          </cell>
          <cell r="D359" t="str">
            <v>ДУБ 131</v>
          </cell>
          <cell r="E359">
            <v>17770</v>
          </cell>
          <cell r="F359" t="str">
            <v>шт</v>
          </cell>
        </row>
        <row r="360">
          <cell r="A360" t="str">
            <v/>
          </cell>
          <cell r="C360" t="str">
            <v xml:space="preserve">                    EVL174SX Стол криволинейный левый на ДСП опорах, глубиной 700/600 мм, 1400*1200*750</v>
          </cell>
        </row>
        <row r="361">
          <cell r="A361" t="str">
            <v>EVL174SX</v>
          </cell>
          <cell r="B361" t="str">
            <v>EVL174SX/U003/H/ANT.U003</v>
          </cell>
          <cell r="C361" t="str">
            <v xml:space="preserve">                        Стол криволинейный левый на ДСП опорах, глубиной 700/600, опора ЛДСП Дуб Честерфилд , фронталь БЕЛЫЙ, цвет заглушки ANT, столешница Дуб Честерфилд </v>
          </cell>
          <cell r="D361" t="str">
            <v>Дуб Честерфилд</v>
          </cell>
          <cell r="E361">
            <v>17984</v>
          </cell>
          <cell r="F361" t="str">
            <v>шт</v>
          </cell>
        </row>
        <row r="362">
          <cell r="A362" t="str">
            <v/>
          </cell>
          <cell r="C362" t="str">
            <v xml:space="preserve">                    EVL176DX Стол криволинейный правый на ДСП опорах, глубиной 800/600 мм, 1400*1200*750</v>
          </cell>
        </row>
        <row r="363">
          <cell r="A363" t="str">
            <v>EVL176DX</v>
          </cell>
          <cell r="B363" t="str">
            <v>EVL176DX/ANT/ANT/ANT.U003</v>
          </cell>
          <cell r="C363" t="str">
            <v xml:space="preserve">                        Стол криволинейный правый на ДСП опорах, глубиной 800/600 мм, опора ЛДСП АНТРАЦИТ, фронталь АНТРАЦИТ, цвет заглушки ANT, столешница Дуб Честерфилд </v>
          </cell>
          <cell r="D363" t="str">
            <v>Дуб Честерфилд</v>
          </cell>
          <cell r="E363">
            <v>17729</v>
          </cell>
          <cell r="F363" t="str">
            <v>шт</v>
          </cell>
        </row>
        <row r="364">
          <cell r="A364" t="str">
            <v/>
          </cell>
          <cell r="C364" t="str">
            <v xml:space="preserve">                    EVL176SX Стол криволинейный левый на ДСП опорах, глубиной 800/600 мм, 1400*1200*750</v>
          </cell>
        </row>
        <row r="365">
          <cell r="A365" t="str">
            <v>EVL176SX</v>
          </cell>
          <cell r="B365" t="str">
            <v>EVL176SX/ANT/ANT/ANT.U003</v>
          </cell>
          <cell r="C365" t="str">
            <v xml:space="preserve">                        Стол криволинейный левый на ДСП опорах, глубиной 800/600 мм, опора ЛДСП АНТРАЦИТ, фронталь АНТРАЦИТ, цвет заглушки ANT, столешница Дуб Честерфилд </v>
          </cell>
          <cell r="D365" t="str">
            <v>Дуб Честерфилд</v>
          </cell>
          <cell r="E365">
            <v>17729</v>
          </cell>
          <cell r="F365" t="str">
            <v>шт</v>
          </cell>
        </row>
        <row r="366">
          <cell r="A366" t="str">
            <v/>
          </cell>
          <cell r="C366" t="str">
            <v xml:space="preserve">                    EVL177DX Стол криволинейный правый на ДСП опорах, глубиной 800/600 мм, 1600*1200*750</v>
          </cell>
        </row>
        <row r="367">
          <cell r="A367" t="str">
            <v>EVL177DX</v>
          </cell>
          <cell r="B367" t="str">
            <v>EVL177DX/ANT/ANT/ANT.U003</v>
          </cell>
          <cell r="C367" t="str">
            <v xml:space="preserve">                        Стол криволинейный правый на ДСП опорах, глубиной 800/600, опора ЛДСП АНТРАЦИТ, фронталь АНТРАЦИТ, цвет заглушки ANT, столешница Дуб Честерфилд </v>
          </cell>
          <cell r="D367" t="str">
            <v>Дуб Честерфилд</v>
          </cell>
          <cell r="E367">
            <v>19266</v>
          </cell>
          <cell r="F367" t="str">
            <v>шт</v>
          </cell>
        </row>
        <row r="368">
          <cell r="A368" t="str">
            <v/>
          </cell>
          <cell r="C368" t="str">
            <v xml:space="preserve">                    EVL177SX Стол криволинейный левый на ДСП опорах, глубиной 800/600 мм, 1600*1200*750</v>
          </cell>
        </row>
        <row r="369">
          <cell r="A369" t="str">
            <v>EVL177SX</v>
          </cell>
          <cell r="B369" t="str">
            <v>EVL177SX/U2108/U2108/ANT.U2108</v>
          </cell>
          <cell r="C369" t="str">
            <v xml:space="preserve">                        Стол криволинейный левый на ДСП опорах, глубиной 800/600, опора ЛДСП Венге Цаво, фронталь Венге Цаво, цвет заглушки ANT, столешница Венге Цаво</v>
          </cell>
          <cell r="D369" t="str">
            <v>Венге Цаво</v>
          </cell>
          <cell r="E369">
            <v>19266</v>
          </cell>
          <cell r="F369" t="str">
            <v>шт</v>
          </cell>
        </row>
        <row r="370">
          <cell r="A370" t="str">
            <v/>
          </cell>
          <cell r="C370" t="str">
            <v xml:space="preserve">                    EVL180 Приставной элемент, глубиной 500 мм (1000*500*750)</v>
          </cell>
        </row>
        <row r="371">
          <cell r="A371" t="str">
            <v>EVL180</v>
          </cell>
          <cell r="B371" t="str">
            <v>EVL180/О/60х30/ANT.H</v>
          </cell>
          <cell r="C371" t="str">
            <v xml:space="preserve">                        Приставной элемент 1000*500*750 на О образном м/к 60х30 цвета ANT, столешница БЕЛЫЙ, глубиной 500 мм</v>
          </cell>
          <cell r="D371" t="str">
            <v>БЕЛЫЙ</v>
          </cell>
          <cell r="E371">
            <v>13886</v>
          </cell>
          <cell r="F371" t="str">
            <v>шт</v>
          </cell>
        </row>
        <row r="372">
          <cell r="A372" t="str">
            <v>EVL180</v>
          </cell>
          <cell r="B372" t="str">
            <v>EVL180/О/60х30/WHT.U003</v>
          </cell>
          <cell r="C372" t="str">
            <v xml:space="preserve">                        Приставной элемент 1000*500*750 на О образном м/к 60х30 цвета WHT, столешница Дуб Честерфилд , глубиной 500 мм</v>
          </cell>
          <cell r="D372" t="str">
            <v>Дуб Честерфилд</v>
          </cell>
          <cell r="E372">
            <v>13886</v>
          </cell>
          <cell r="F372" t="str">
            <v>шт</v>
          </cell>
        </row>
        <row r="373">
          <cell r="A373" t="str">
            <v>EVL180</v>
          </cell>
          <cell r="B373" t="str">
            <v>EVL180/П/60х30/ANT.H</v>
          </cell>
          <cell r="C373" t="str">
            <v xml:space="preserve">                        Приставной элемент 1000*500*750 на П образном м/к 60х30 цвета ANT, столешница БЕЛЫЙ, глубиной 500 мм</v>
          </cell>
          <cell r="D373" t="str">
            <v>БЕЛЫЙ</v>
          </cell>
          <cell r="E373">
            <v>13886</v>
          </cell>
          <cell r="F373" t="str">
            <v>шт</v>
          </cell>
        </row>
        <row r="374">
          <cell r="A374" t="str">
            <v>EVL180</v>
          </cell>
          <cell r="B374" t="str">
            <v>EVL180/П/60х30/ANT.L</v>
          </cell>
          <cell r="C374" t="str">
            <v xml:space="preserve">                        Приставной элемент 1000*500*750 на П образном м/к 60х30 цвета ANT, столешница ДУБ 131, глубиной 500 мм</v>
          </cell>
          <cell r="D374" t="str">
            <v>ДУБ 131</v>
          </cell>
          <cell r="E374">
            <v>13886</v>
          </cell>
          <cell r="F374" t="str">
            <v>шт</v>
          </cell>
        </row>
        <row r="375">
          <cell r="A375" t="str">
            <v>EVL180</v>
          </cell>
          <cell r="B375" t="str">
            <v>EVL180/П/60х30/GR.L</v>
          </cell>
          <cell r="C375" t="str">
            <v xml:space="preserve">                        Приставной элемент 1000*500*750 на П образном м/к 60х30 цвета GR, столешница ДУБ 131, глубиной 500 мм</v>
          </cell>
          <cell r="D375" t="str">
            <v>ДУБ 131</v>
          </cell>
          <cell r="E375">
            <v>13886</v>
          </cell>
          <cell r="F375" t="str">
            <v>шт</v>
          </cell>
        </row>
        <row r="376">
          <cell r="A376" t="str">
            <v>EVL180</v>
          </cell>
          <cell r="B376" t="str">
            <v>EVL180/П/60х30/GR.R2</v>
          </cell>
          <cell r="C376" t="str">
            <v xml:space="preserve">                        Приставной элемент 1000*500*750 на П образном м/к 60х30 цвета GR, столешница Светло-серый , глубиной 500 мм</v>
          </cell>
          <cell r="D376" t="str">
            <v>Светло-серый</v>
          </cell>
          <cell r="E376">
            <v>13886</v>
          </cell>
          <cell r="F376" t="str">
            <v>шт</v>
          </cell>
        </row>
        <row r="377">
          <cell r="A377" t="str">
            <v>EVL180</v>
          </cell>
          <cell r="B377" t="str">
            <v>EVL180/П/60х30/WHT.D</v>
          </cell>
          <cell r="C377" t="str">
            <v xml:space="preserve">                        Приставной элемент 1000*500*750 на П образном м/к 60х30 цвета WHT, столешница ROVERE, глубиной 500 мм</v>
          </cell>
          <cell r="D377" t="str">
            <v>ROVERE</v>
          </cell>
          <cell r="E377">
            <v>13886</v>
          </cell>
          <cell r="F377" t="str">
            <v>шт</v>
          </cell>
        </row>
        <row r="378">
          <cell r="A378" t="str">
            <v>EVL180</v>
          </cell>
          <cell r="B378" t="str">
            <v>EVL180/П/60х30/WHT.H</v>
          </cell>
          <cell r="C378" t="str">
            <v xml:space="preserve">                        Приставной элемент 1000*500*750 на П образном м/к 60х30 цвета WHT, столешница БЕЛЫЙ, глубиной 500 мм</v>
          </cell>
          <cell r="D378" t="str">
            <v>БЕЛЫЙ</v>
          </cell>
          <cell r="E378">
            <v>13886</v>
          </cell>
          <cell r="F378" t="str">
            <v>шт</v>
          </cell>
        </row>
        <row r="379">
          <cell r="A379" t="str">
            <v>EVL180</v>
          </cell>
          <cell r="B379" t="str">
            <v>EVL180/П/60х30/WHT.L</v>
          </cell>
          <cell r="C379" t="str">
            <v xml:space="preserve">                        Приставной элемент 1000*500*750 на П образном м/к 60х30 цвета WHT, столешница ДУБ 131, глубиной 500 мм</v>
          </cell>
          <cell r="D379" t="str">
            <v>ДУБ 131</v>
          </cell>
          <cell r="E379">
            <v>13886</v>
          </cell>
          <cell r="F379" t="str">
            <v>шт</v>
          </cell>
        </row>
        <row r="380">
          <cell r="A380" t="str">
            <v>EVL180</v>
          </cell>
          <cell r="B380" t="str">
            <v>EVL180/П/60х30/WHT.U003</v>
          </cell>
          <cell r="C380" t="str">
            <v xml:space="preserve">                        Приставной элемент 1000*500*750 на П образном м/к 60х30 цвета WHT, столешница Дуб Честерфилд , глубиной 500 мм</v>
          </cell>
          <cell r="D380" t="str">
            <v>Дуб Честерфилд</v>
          </cell>
          <cell r="E380">
            <v>13886</v>
          </cell>
          <cell r="F380" t="str">
            <v>шт</v>
          </cell>
        </row>
        <row r="381">
          <cell r="A381" t="str">
            <v/>
          </cell>
          <cell r="C381" t="str">
            <v xml:space="preserve">                    EVL500 Экран-фронталь стола 1200</v>
          </cell>
        </row>
        <row r="382">
          <cell r="A382" t="str">
            <v>EVL500</v>
          </cell>
          <cell r="B382" t="str">
            <v>EVL500.SND</v>
          </cell>
          <cell r="C382" t="str">
            <v xml:space="preserve">                        Экран-фронталь стола 1200</v>
          </cell>
          <cell r="D382" t="str">
            <v>SAND</v>
          </cell>
          <cell r="E382">
            <v>9234</v>
          </cell>
          <cell r="F382" t="str">
            <v>шт</v>
          </cell>
        </row>
        <row r="383">
          <cell r="A383" t="str">
            <v>EVL500</v>
          </cell>
          <cell r="B383" t="str">
            <v>EVL500.MNT</v>
          </cell>
          <cell r="C383" t="str">
            <v xml:space="preserve">                        Экран-фронталь стола 1200</v>
          </cell>
          <cell r="D383" t="str">
            <v>MINT</v>
          </cell>
          <cell r="E383">
            <v>9234</v>
          </cell>
          <cell r="F383" t="str">
            <v>шт</v>
          </cell>
        </row>
        <row r="384">
          <cell r="A384" t="str">
            <v>EVL500</v>
          </cell>
          <cell r="B384" t="str">
            <v>EVL500.DNM</v>
          </cell>
          <cell r="C384" t="str">
            <v xml:space="preserve">                        Экран-фронталь стола 1200</v>
          </cell>
          <cell r="D384" t="str">
            <v>DENIM</v>
          </cell>
          <cell r="E384">
            <v>9234</v>
          </cell>
          <cell r="F384" t="str">
            <v>шт</v>
          </cell>
        </row>
        <row r="385">
          <cell r="A385" t="str">
            <v>EVL500</v>
          </cell>
          <cell r="B385" t="str">
            <v>EVL500.YLW</v>
          </cell>
          <cell r="C385" t="str">
            <v xml:space="preserve">                        Экран-фронталь стола 1200</v>
          </cell>
          <cell r="D385" t="str">
            <v>YELLOW</v>
          </cell>
          <cell r="E385">
            <v>9234</v>
          </cell>
          <cell r="F385" t="str">
            <v>шт</v>
          </cell>
        </row>
        <row r="386">
          <cell r="A386" t="str">
            <v>EVL500</v>
          </cell>
          <cell r="B386" t="str">
            <v>EVL500.ASH</v>
          </cell>
          <cell r="C386" t="str">
            <v xml:space="preserve">                        Экран-фронталь стола 1200</v>
          </cell>
          <cell r="D386" t="str">
            <v>ASH</v>
          </cell>
          <cell r="E386">
            <v>9234</v>
          </cell>
          <cell r="F386" t="str">
            <v>шт</v>
          </cell>
        </row>
        <row r="387">
          <cell r="A387" t="str">
            <v>EVL500W</v>
          </cell>
          <cell r="B387" t="str">
            <v>EVL500W.SLT</v>
          </cell>
          <cell r="C387" t="str">
            <v xml:space="preserve">                        Экран-фронталь стола ЛДСП 1200</v>
          </cell>
          <cell r="D387" t="str">
            <v>Салтилло</v>
          </cell>
          <cell r="E387">
            <v>4238</v>
          </cell>
          <cell r="F387" t="str">
            <v>шт</v>
          </cell>
        </row>
        <row r="388">
          <cell r="C388" t="str">
            <v xml:space="preserve">                    EVL501 Экран стола 1200</v>
          </cell>
        </row>
        <row r="389">
          <cell r="A389" t="str">
            <v>EVL501</v>
          </cell>
          <cell r="B389" t="str">
            <v>EVL501.SND</v>
          </cell>
          <cell r="C389" t="str">
            <v xml:space="preserve">                        Экран стола 1200</v>
          </cell>
          <cell r="D389" t="str">
            <v>SAND</v>
          </cell>
          <cell r="E389">
            <v>5861</v>
          </cell>
          <cell r="F389" t="str">
            <v>шт</v>
          </cell>
        </row>
        <row r="390">
          <cell r="A390" t="str">
            <v>EVL501</v>
          </cell>
          <cell r="B390" t="str">
            <v>EVL501.DNM</v>
          </cell>
          <cell r="C390" t="str">
            <v xml:space="preserve">                        Экран стола 1200</v>
          </cell>
          <cell r="D390" t="str">
            <v>DENIM</v>
          </cell>
          <cell r="E390">
            <v>5861</v>
          </cell>
          <cell r="F390" t="str">
            <v>шт</v>
          </cell>
        </row>
        <row r="391">
          <cell r="A391" t="str">
            <v>EVL501</v>
          </cell>
          <cell r="B391" t="str">
            <v>EVL501.YLW</v>
          </cell>
          <cell r="C391" t="str">
            <v xml:space="preserve">                        Экран стола 1200</v>
          </cell>
          <cell r="D391" t="str">
            <v>YELLOW</v>
          </cell>
          <cell r="E391">
            <v>5861</v>
          </cell>
          <cell r="F391" t="str">
            <v>шт</v>
          </cell>
        </row>
        <row r="392">
          <cell r="A392" t="str">
            <v>EVL501</v>
          </cell>
          <cell r="B392" t="str">
            <v>EVL501.ASH</v>
          </cell>
          <cell r="C392" t="str">
            <v xml:space="preserve">                        Экран стола 1200</v>
          </cell>
          <cell r="D392" t="str">
            <v>ASH</v>
          </cell>
          <cell r="E392">
            <v>5861</v>
          </cell>
          <cell r="F392" t="str">
            <v>шт</v>
          </cell>
        </row>
        <row r="393">
          <cell r="A393" t="str">
            <v>EVL501W</v>
          </cell>
          <cell r="B393" t="str">
            <v>EVL501W.U003</v>
          </cell>
          <cell r="C393" t="str">
            <v xml:space="preserve">                        Экран стола ЛДСП 1200</v>
          </cell>
          <cell r="D393" t="str">
            <v>Дуб Честерфилд</v>
          </cell>
          <cell r="E393">
            <v>2977</v>
          </cell>
          <cell r="F393" t="str">
            <v>шт</v>
          </cell>
        </row>
        <row r="394">
          <cell r="A394" t="str">
            <v>EVL501W</v>
          </cell>
          <cell r="B394" t="str">
            <v>EVL501W.SLT</v>
          </cell>
          <cell r="C394" t="str">
            <v xml:space="preserve">                        Экран стола ЛДСП 1200</v>
          </cell>
          <cell r="D394" t="str">
            <v>Салтилло</v>
          </cell>
          <cell r="E394">
            <v>2977</v>
          </cell>
          <cell r="F394" t="str">
            <v>шт</v>
          </cell>
        </row>
        <row r="395">
          <cell r="A395" t="str">
            <v/>
          </cell>
          <cell r="C395" t="str">
            <v xml:space="preserve">                    EVL502 Экран-фронталь стола 1400</v>
          </cell>
        </row>
        <row r="396">
          <cell r="A396" t="str">
            <v>EVL502W</v>
          </cell>
          <cell r="B396" t="str">
            <v>EVL502W.U003</v>
          </cell>
          <cell r="C396" t="str">
            <v xml:space="preserve">                        Экран-фронталь ЛДСП стола 1400</v>
          </cell>
          <cell r="D396" t="str">
            <v>Дуб Честерфилд</v>
          </cell>
          <cell r="E396">
            <v>4953</v>
          </cell>
          <cell r="F396" t="str">
            <v>шт</v>
          </cell>
        </row>
        <row r="397">
          <cell r="A397" t="str">
            <v>EVL502W</v>
          </cell>
          <cell r="B397" t="str">
            <v>EVL502W.SLT</v>
          </cell>
          <cell r="C397" t="str">
            <v xml:space="preserve">                        Экран-фронталь ЛДСП стола 1400</v>
          </cell>
          <cell r="D397" t="str">
            <v>Салтилло</v>
          </cell>
          <cell r="E397">
            <v>4953</v>
          </cell>
          <cell r="F397" t="str">
            <v>шт</v>
          </cell>
        </row>
        <row r="398">
          <cell r="A398" t="str">
            <v>EVL502W</v>
          </cell>
          <cell r="B398" t="str">
            <v>EVL502W.H</v>
          </cell>
          <cell r="C398" t="str">
            <v xml:space="preserve">                        Экран-фронталь ЛДСП стола 1400</v>
          </cell>
          <cell r="D398" t="str">
            <v>БЕЛЫЙ</v>
          </cell>
          <cell r="E398">
            <v>4953</v>
          </cell>
          <cell r="F398" t="str">
            <v>шт</v>
          </cell>
        </row>
        <row r="399">
          <cell r="A399" t="str">
            <v>EVL502W</v>
          </cell>
          <cell r="B399" t="str">
            <v>EVL502W.ANT</v>
          </cell>
          <cell r="C399" t="str">
            <v xml:space="preserve">                        Экран-фронталь ЛДСП стола 1400</v>
          </cell>
          <cell r="D399" t="str">
            <v>АНТРАЦИТ</v>
          </cell>
          <cell r="E399">
            <v>4953</v>
          </cell>
          <cell r="F399" t="str">
            <v>шт</v>
          </cell>
        </row>
        <row r="400">
          <cell r="A400" t="str">
            <v>EVL502</v>
          </cell>
          <cell r="B400" t="str">
            <v>EVL502.SND</v>
          </cell>
          <cell r="C400" t="str">
            <v xml:space="preserve">                        Экран-фронталь стола 1400</v>
          </cell>
          <cell r="D400" t="str">
            <v>SAND</v>
          </cell>
          <cell r="E400">
            <v>9997</v>
          </cell>
          <cell r="F400" t="str">
            <v>шт</v>
          </cell>
        </row>
        <row r="401">
          <cell r="A401" t="str">
            <v>EVL502</v>
          </cell>
          <cell r="B401" t="str">
            <v>EVL502.MNT</v>
          </cell>
          <cell r="C401" t="str">
            <v xml:space="preserve">                        Экран-фронталь стола 1400</v>
          </cell>
          <cell r="D401" t="str">
            <v>MINT</v>
          </cell>
          <cell r="E401">
            <v>9997</v>
          </cell>
          <cell r="F401" t="str">
            <v>шт</v>
          </cell>
        </row>
        <row r="402">
          <cell r="A402" t="str">
            <v>EVL502</v>
          </cell>
          <cell r="B402" t="str">
            <v>EVL502.DNM</v>
          </cell>
          <cell r="C402" t="str">
            <v xml:space="preserve">                        Экран-фронталь стола 1400</v>
          </cell>
          <cell r="D402" t="str">
            <v>DENIM</v>
          </cell>
          <cell r="E402">
            <v>9997</v>
          </cell>
          <cell r="F402" t="str">
            <v>шт</v>
          </cell>
        </row>
        <row r="403">
          <cell r="A403" t="str">
            <v>EVL502</v>
          </cell>
          <cell r="B403" t="str">
            <v>EVL502.YLW</v>
          </cell>
          <cell r="C403" t="str">
            <v xml:space="preserve">                        Экран-фронталь стола 1400</v>
          </cell>
          <cell r="D403" t="str">
            <v>YELLOW</v>
          </cell>
          <cell r="E403">
            <v>9997</v>
          </cell>
          <cell r="F403" t="str">
            <v>шт</v>
          </cell>
        </row>
        <row r="404">
          <cell r="A404" t="str">
            <v>EVL502</v>
          </cell>
          <cell r="B404" t="str">
            <v>EVL502.ASH</v>
          </cell>
          <cell r="C404" t="str">
            <v xml:space="preserve">                        Экран-фронталь стола 1400</v>
          </cell>
          <cell r="D404" t="str">
            <v>ASH</v>
          </cell>
          <cell r="E404">
            <v>9997</v>
          </cell>
          <cell r="F404" t="str">
            <v>шт</v>
          </cell>
        </row>
        <row r="405">
          <cell r="A405" t="str">
            <v/>
          </cell>
          <cell r="C405" t="str">
            <v xml:space="preserve">                    EVL503 Экран стола 1400</v>
          </cell>
        </row>
        <row r="406">
          <cell r="A406" t="str">
            <v>EVL503</v>
          </cell>
          <cell r="B406" t="str">
            <v>EVL503.SND</v>
          </cell>
          <cell r="C406" t="str">
            <v xml:space="preserve">                        Экран стола 1400</v>
          </cell>
          <cell r="D406" t="str">
            <v>SAND</v>
          </cell>
          <cell r="E406">
            <v>7513</v>
          </cell>
          <cell r="F406" t="str">
            <v>шт</v>
          </cell>
        </row>
        <row r="407">
          <cell r="A407" t="str">
            <v>EVL503</v>
          </cell>
          <cell r="B407" t="str">
            <v>EVL503.DNM</v>
          </cell>
          <cell r="C407" t="str">
            <v xml:space="preserve">                        Экран стола 1400</v>
          </cell>
          <cell r="D407" t="str">
            <v>DENIM</v>
          </cell>
          <cell r="E407">
            <v>7513</v>
          </cell>
          <cell r="F407" t="str">
            <v>шт</v>
          </cell>
        </row>
        <row r="408">
          <cell r="A408" t="str">
            <v>EVL503</v>
          </cell>
          <cell r="B408" t="str">
            <v>EVL503.YLW</v>
          </cell>
          <cell r="C408" t="str">
            <v xml:space="preserve">                        Экран стола 1400</v>
          </cell>
          <cell r="D408" t="str">
            <v>YELLOW</v>
          </cell>
          <cell r="E408">
            <v>7513</v>
          </cell>
          <cell r="F408" t="str">
            <v>шт</v>
          </cell>
        </row>
        <row r="409">
          <cell r="A409" t="str">
            <v>EVL503</v>
          </cell>
          <cell r="B409" t="str">
            <v>EVL503.ASH</v>
          </cell>
          <cell r="C409" t="str">
            <v xml:space="preserve">                        Экран стола 1400</v>
          </cell>
          <cell r="D409" t="str">
            <v>ASH</v>
          </cell>
          <cell r="E409">
            <v>7513</v>
          </cell>
          <cell r="F409" t="str">
            <v>шт</v>
          </cell>
        </row>
        <row r="410">
          <cell r="A410" t="str">
            <v>EVL503W</v>
          </cell>
          <cell r="B410" t="str">
            <v>EVL503W.U003</v>
          </cell>
          <cell r="C410" t="str">
            <v xml:space="preserve">                        Экран стола ЛДСП 1400</v>
          </cell>
          <cell r="D410" t="str">
            <v>Дуб Честерфилд</v>
          </cell>
          <cell r="E410">
            <v>3452</v>
          </cell>
          <cell r="F410" t="str">
            <v>шт</v>
          </cell>
        </row>
        <row r="411">
          <cell r="A411" t="str">
            <v>EVL503W</v>
          </cell>
          <cell r="B411" t="str">
            <v>EVL503W.D</v>
          </cell>
          <cell r="C411" t="str">
            <v xml:space="preserve">                        Экран стола ЛДСП 1400</v>
          </cell>
          <cell r="D411" t="str">
            <v>ROVERE</v>
          </cell>
          <cell r="E411">
            <v>3452</v>
          </cell>
          <cell r="F411" t="str">
            <v>шт</v>
          </cell>
        </row>
        <row r="412">
          <cell r="A412" t="str">
            <v>EVL503W</v>
          </cell>
          <cell r="B412" t="str">
            <v>EVL503W.SLT</v>
          </cell>
          <cell r="C412" t="str">
            <v xml:space="preserve">                        Экран стола ЛДСП 1400</v>
          </cell>
          <cell r="D412" t="str">
            <v>Салтилло</v>
          </cell>
          <cell r="E412">
            <v>3452</v>
          </cell>
          <cell r="F412" t="str">
            <v>шт</v>
          </cell>
        </row>
        <row r="413">
          <cell r="A413" t="str">
            <v/>
          </cell>
          <cell r="C413" t="str">
            <v xml:space="preserve">                    EVL504 Экран-фронталь стола 1600</v>
          </cell>
        </row>
        <row r="414">
          <cell r="A414" t="str">
            <v>EVL504</v>
          </cell>
          <cell r="B414" t="str">
            <v>EVL504.Viv32</v>
          </cell>
          <cell r="C414" t="str">
            <v xml:space="preserve">                        Экран-фронталь стола 1600</v>
          </cell>
          <cell r="D414" t="str">
            <v>ЗЕЛ V32</v>
          </cell>
          <cell r="E414">
            <v>13242</v>
          </cell>
          <cell r="F414" t="str">
            <v>шт</v>
          </cell>
        </row>
        <row r="415">
          <cell r="A415" t="str">
            <v>EVL504</v>
          </cell>
          <cell r="B415" t="str">
            <v>EVL504.SND</v>
          </cell>
          <cell r="C415" t="str">
            <v xml:space="preserve">                        Экран-фронталь стола 1600</v>
          </cell>
          <cell r="D415" t="str">
            <v>SAND</v>
          </cell>
          <cell r="E415">
            <v>13242</v>
          </cell>
          <cell r="F415" t="str">
            <v>шт</v>
          </cell>
        </row>
        <row r="416">
          <cell r="A416" t="str">
            <v>EVL504</v>
          </cell>
          <cell r="B416" t="str">
            <v>EVL504.MNT</v>
          </cell>
          <cell r="C416" t="str">
            <v xml:space="preserve">                        Экран-фронталь стола 1600</v>
          </cell>
          <cell r="D416" t="str">
            <v>MINT</v>
          </cell>
          <cell r="E416">
            <v>13242</v>
          </cell>
          <cell r="F416" t="str">
            <v>шт</v>
          </cell>
        </row>
        <row r="417">
          <cell r="A417" t="str">
            <v>EVL504</v>
          </cell>
          <cell r="B417" t="str">
            <v>EVL504.2</v>
          </cell>
          <cell r="C417" t="str">
            <v xml:space="preserve">                        Экран-фронталь стола 1600</v>
          </cell>
          <cell r="D417" t="str">
            <v>GREY</v>
          </cell>
          <cell r="E417">
            <v>13242</v>
          </cell>
          <cell r="F417" t="str">
            <v>шт</v>
          </cell>
        </row>
        <row r="418">
          <cell r="A418" t="str">
            <v>EVL504</v>
          </cell>
          <cell r="B418" t="str">
            <v>EVL504.DNM</v>
          </cell>
          <cell r="C418" t="str">
            <v xml:space="preserve">                        Экран-фронталь стола 1600</v>
          </cell>
          <cell r="D418" t="str">
            <v>DENIM</v>
          </cell>
          <cell r="E418">
            <v>13242</v>
          </cell>
          <cell r="F418" t="str">
            <v>шт</v>
          </cell>
        </row>
        <row r="419">
          <cell r="A419" t="str">
            <v>EVL504</v>
          </cell>
          <cell r="B419" t="str">
            <v>EVL504.YLW</v>
          </cell>
          <cell r="C419" t="str">
            <v xml:space="preserve">                        Экран-фронталь стола 1600</v>
          </cell>
          <cell r="D419" t="str">
            <v>YELLOW</v>
          </cell>
          <cell r="E419">
            <v>13242</v>
          </cell>
          <cell r="F419" t="str">
            <v>шт</v>
          </cell>
        </row>
        <row r="420">
          <cell r="A420" t="str">
            <v>EVL504</v>
          </cell>
          <cell r="B420" t="str">
            <v>EVL504.ASH</v>
          </cell>
          <cell r="C420" t="str">
            <v xml:space="preserve">                        Экран-фронталь стола 1600</v>
          </cell>
          <cell r="D420" t="str">
            <v>ASH</v>
          </cell>
          <cell r="E420">
            <v>13242</v>
          </cell>
          <cell r="F420" t="str">
            <v>шт</v>
          </cell>
        </row>
        <row r="421">
          <cell r="A421" t="str">
            <v>EVL504</v>
          </cell>
          <cell r="B421" t="str">
            <v>EVL504W.ANT</v>
          </cell>
          <cell r="C421" t="str">
            <v xml:space="preserve">                        Экран-фронталь стола ЛДСП 1600</v>
          </cell>
          <cell r="D421" t="str">
            <v>АНТРАЦИТ</v>
          </cell>
          <cell r="E421">
            <v>5668</v>
          </cell>
          <cell r="F421" t="str">
            <v>шт</v>
          </cell>
        </row>
        <row r="422">
          <cell r="A422" t="str">
            <v>EVL504</v>
          </cell>
          <cell r="B422" t="str">
            <v>EVL504W.SLT</v>
          </cell>
          <cell r="C422" t="str">
            <v xml:space="preserve">                        Экран-фронталь стола ЛДСП 1600</v>
          </cell>
          <cell r="D422" t="str">
            <v>Салтилло</v>
          </cell>
          <cell r="E422">
            <v>5668</v>
          </cell>
          <cell r="F422" t="str">
            <v>шт</v>
          </cell>
        </row>
        <row r="423">
          <cell r="A423" t="str">
            <v/>
          </cell>
          <cell r="C423" t="str">
            <v xml:space="preserve">                    EVL505 Экран стола 1600</v>
          </cell>
        </row>
        <row r="424">
          <cell r="A424" t="str">
            <v>EVL505</v>
          </cell>
          <cell r="B424" t="str">
            <v>EVL505.Viv32</v>
          </cell>
          <cell r="C424" t="str">
            <v xml:space="preserve">                        Экран стола 1600</v>
          </cell>
          <cell r="D424" t="str">
            <v>ЗЕЛ V32</v>
          </cell>
          <cell r="E424">
            <v>8430</v>
          </cell>
          <cell r="F424" t="str">
            <v>шт</v>
          </cell>
        </row>
        <row r="425">
          <cell r="A425" t="str">
            <v>EVL505</v>
          </cell>
          <cell r="B425" t="str">
            <v>EVL505.ASH</v>
          </cell>
          <cell r="C425" t="str">
            <v xml:space="preserve">                        Экран стола 1600</v>
          </cell>
          <cell r="D425" t="str">
            <v>ASH</v>
          </cell>
          <cell r="E425">
            <v>8430</v>
          </cell>
          <cell r="F425" t="str">
            <v>шт</v>
          </cell>
        </row>
        <row r="426">
          <cell r="A426" t="str">
            <v>EVL505</v>
          </cell>
          <cell r="B426" t="str">
            <v>EVL505.DNM</v>
          </cell>
          <cell r="C426" t="str">
            <v xml:space="preserve">                        Экран стола 1600</v>
          </cell>
          <cell r="D426" t="str">
            <v>DENIM</v>
          </cell>
          <cell r="E426">
            <v>8430</v>
          </cell>
          <cell r="F426" t="str">
            <v>шт</v>
          </cell>
        </row>
        <row r="427">
          <cell r="A427" t="str">
            <v>EVL505</v>
          </cell>
          <cell r="B427" t="str">
            <v>EVL505.YLW</v>
          </cell>
          <cell r="C427" t="str">
            <v xml:space="preserve">                        Экран стола 1600</v>
          </cell>
          <cell r="D427" t="str">
            <v>YELLOW</v>
          </cell>
          <cell r="E427">
            <v>8430</v>
          </cell>
          <cell r="F427" t="str">
            <v>шт</v>
          </cell>
        </row>
        <row r="428">
          <cell r="A428" t="str">
            <v>EVL505</v>
          </cell>
          <cell r="B428" t="str">
            <v>EVL505.SND</v>
          </cell>
          <cell r="C428" t="str">
            <v xml:space="preserve">                        Экран стола 1600</v>
          </cell>
          <cell r="D428" t="str">
            <v>SAND</v>
          </cell>
          <cell r="E428">
            <v>8430</v>
          </cell>
          <cell r="F428" t="str">
            <v>шт</v>
          </cell>
        </row>
        <row r="429">
          <cell r="A429" t="str">
            <v>EVL505W</v>
          </cell>
          <cell r="B429" t="str">
            <v>EVL505W.L</v>
          </cell>
          <cell r="C429" t="str">
            <v xml:space="preserve">                        Экран стола ЛДСП 1600</v>
          </cell>
          <cell r="D429" t="str">
            <v>ДУБ 131</v>
          </cell>
          <cell r="E429">
            <v>4103</v>
          </cell>
          <cell r="F429" t="str">
            <v>шт</v>
          </cell>
        </row>
        <row r="430">
          <cell r="A430" t="str">
            <v>EVL505W</v>
          </cell>
          <cell r="B430" t="str">
            <v>EVL505W.SLT</v>
          </cell>
          <cell r="C430" t="str">
            <v xml:space="preserve">                        Экран стола ЛДСП 1600</v>
          </cell>
          <cell r="D430" t="str">
            <v>Салтилло</v>
          </cell>
          <cell r="E430">
            <v>4103</v>
          </cell>
          <cell r="F430" t="str">
            <v>шт</v>
          </cell>
        </row>
        <row r="431">
          <cell r="A431" t="str">
            <v>EVL505W</v>
          </cell>
          <cell r="B431" t="str">
            <v>EVL505W.U003</v>
          </cell>
          <cell r="C431" t="str">
            <v xml:space="preserve">                        Экран стола ЛДСП 1600</v>
          </cell>
          <cell r="D431" t="str">
            <v>Дуб Честерфилд</v>
          </cell>
          <cell r="E431">
            <v>4103</v>
          </cell>
          <cell r="F431" t="str">
            <v>шт</v>
          </cell>
        </row>
        <row r="432">
          <cell r="A432" t="str">
            <v>EVL505W</v>
          </cell>
          <cell r="B432" t="str">
            <v>EVL505W.D</v>
          </cell>
          <cell r="C432" t="str">
            <v xml:space="preserve">                        Экран стола ЛДСП 1600</v>
          </cell>
          <cell r="D432" t="str">
            <v>ROVERE</v>
          </cell>
          <cell r="E432">
            <v>4103</v>
          </cell>
          <cell r="F432" t="str">
            <v>шт</v>
          </cell>
        </row>
        <row r="433">
          <cell r="A433" t="str">
            <v>EVL505W</v>
          </cell>
          <cell r="B433" t="str">
            <v>EVL505W.U2108</v>
          </cell>
          <cell r="C433" t="str">
            <v xml:space="preserve">                        Экран стола ЛДСП 1600</v>
          </cell>
          <cell r="D433" t="str">
            <v>Венге Цаво</v>
          </cell>
          <cell r="E433">
            <v>4103</v>
          </cell>
          <cell r="F433" t="str">
            <v>шт</v>
          </cell>
        </row>
        <row r="434">
          <cell r="C434" t="str">
            <v xml:space="preserve">                    EVL506 Экран-фронталь стола 1800</v>
          </cell>
        </row>
        <row r="435">
          <cell r="A435" t="str">
            <v>EVL506</v>
          </cell>
          <cell r="B435" t="str">
            <v>EVL506.SND</v>
          </cell>
          <cell r="C435" t="str">
            <v xml:space="preserve">                        Экран-фронталь стола 1800</v>
          </cell>
          <cell r="D435" t="str">
            <v>SAND</v>
          </cell>
          <cell r="E435">
            <v>12207</v>
          </cell>
          <cell r="F435" t="str">
            <v>шт</v>
          </cell>
        </row>
        <row r="436">
          <cell r="A436" t="str">
            <v>EVL506</v>
          </cell>
          <cell r="B436" t="str">
            <v>EVL506.MNT</v>
          </cell>
          <cell r="C436" t="str">
            <v xml:space="preserve">                        Экран-фронталь стола 1800</v>
          </cell>
          <cell r="D436" t="str">
            <v>MINT</v>
          </cell>
          <cell r="E436">
            <v>12207</v>
          </cell>
          <cell r="F436" t="str">
            <v>шт</v>
          </cell>
        </row>
        <row r="437">
          <cell r="A437" t="str">
            <v>EVL506</v>
          </cell>
          <cell r="B437" t="str">
            <v>EVL506.2</v>
          </cell>
          <cell r="C437" t="str">
            <v xml:space="preserve">                        Экран-фронталь стола 1800</v>
          </cell>
          <cell r="D437" t="str">
            <v>GREY</v>
          </cell>
          <cell r="E437">
            <v>12207</v>
          </cell>
          <cell r="F437" t="str">
            <v>шт</v>
          </cell>
        </row>
        <row r="438">
          <cell r="A438" t="str">
            <v>EVL506</v>
          </cell>
          <cell r="B438" t="str">
            <v>EVL506.DNM</v>
          </cell>
          <cell r="C438" t="str">
            <v xml:space="preserve">                        Экран-фронталь стола 1800</v>
          </cell>
          <cell r="D438" t="str">
            <v>DENIM</v>
          </cell>
          <cell r="E438">
            <v>12207</v>
          </cell>
          <cell r="F438" t="str">
            <v>шт</v>
          </cell>
        </row>
        <row r="439">
          <cell r="A439" t="str">
            <v>EVL506</v>
          </cell>
          <cell r="B439" t="str">
            <v>EVL506.YLW</v>
          </cell>
          <cell r="C439" t="str">
            <v xml:space="preserve">                        Экран-фронталь стола 1800</v>
          </cell>
          <cell r="D439" t="str">
            <v>YELLOW</v>
          </cell>
          <cell r="E439">
            <v>12207</v>
          </cell>
          <cell r="F439" t="str">
            <v>шт</v>
          </cell>
        </row>
        <row r="440">
          <cell r="A440" t="str">
            <v>EVL506</v>
          </cell>
          <cell r="B440" t="str">
            <v>EVL506.ASH</v>
          </cell>
          <cell r="C440" t="str">
            <v xml:space="preserve">                        Экран-фронталь стола 1800</v>
          </cell>
          <cell r="D440" t="str">
            <v>ASH</v>
          </cell>
          <cell r="E440">
            <v>12207</v>
          </cell>
          <cell r="F440" t="str">
            <v>шт</v>
          </cell>
        </row>
        <row r="441">
          <cell r="A441" t="str">
            <v>EVL506W</v>
          </cell>
          <cell r="B441" t="str">
            <v>EVL506W.SLT</v>
          </cell>
          <cell r="C441" t="str">
            <v xml:space="preserve">                        Экран-фронталь стола ЛДСП 1800</v>
          </cell>
          <cell r="D441" t="str">
            <v>Салтилло</v>
          </cell>
          <cell r="E441">
            <v>6382</v>
          </cell>
          <cell r="F441" t="str">
            <v>шт</v>
          </cell>
        </row>
        <row r="442">
          <cell r="C442" t="str">
            <v xml:space="preserve">                    EVL507 Экран стола 1800</v>
          </cell>
        </row>
        <row r="443">
          <cell r="A443" t="str">
            <v>EVL507</v>
          </cell>
          <cell r="B443" t="str">
            <v>EVL507.2</v>
          </cell>
          <cell r="C443" t="str">
            <v xml:space="preserve">                        Экран стола 1800</v>
          </cell>
          <cell r="D443" t="str">
            <v>GREY</v>
          </cell>
          <cell r="E443">
            <v>9548</v>
          </cell>
          <cell r="F443" t="str">
            <v>шт</v>
          </cell>
        </row>
        <row r="444">
          <cell r="A444" t="str">
            <v>EVL507</v>
          </cell>
          <cell r="B444" t="str">
            <v>EVL507.ASH</v>
          </cell>
          <cell r="C444" t="str">
            <v xml:space="preserve">                        Экран стола 1800</v>
          </cell>
          <cell r="D444" t="str">
            <v>ASH</v>
          </cell>
          <cell r="E444">
            <v>9548</v>
          </cell>
          <cell r="F444" t="str">
            <v>шт</v>
          </cell>
        </row>
        <row r="445">
          <cell r="A445" t="str">
            <v>EVL507</v>
          </cell>
          <cell r="B445" t="str">
            <v>EVL507.DNM</v>
          </cell>
          <cell r="C445" t="str">
            <v xml:space="preserve">                        Экран стола 1800</v>
          </cell>
          <cell r="D445" t="str">
            <v>DENIM</v>
          </cell>
          <cell r="E445">
            <v>9548</v>
          </cell>
          <cell r="F445" t="str">
            <v>шт</v>
          </cell>
        </row>
        <row r="446">
          <cell r="A446" t="str">
            <v>EVL507</v>
          </cell>
          <cell r="B446" t="str">
            <v>EVL507.YLW</v>
          </cell>
          <cell r="C446" t="str">
            <v xml:space="preserve">                        Экран стола 1800</v>
          </cell>
          <cell r="D446" t="str">
            <v>YELLOW</v>
          </cell>
          <cell r="E446">
            <v>9548</v>
          </cell>
          <cell r="F446" t="str">
            <v>шт</v>
          </cell>
        </row>
        <row r="447">
          <cell r="A447" t="str">
            <v>EVL507</v>
          </cell>
          <cell r="B447" t="str">
            <v>EVL507.MNT</v>
          </cell>
          <cell r="C447" t="str">
            <v xml:space="preserve">                        Экран стола 1800</v>
          </cell>
          <cell r="D447" t="str">
            <v>MINT</v>
          </cell>
          <cell r="E447">
            <v>9548</v>
          </cell>
          <cell r="F447" t="str">
            <v>шт</v>
          </cell>
        </row>
        <row r="448">
          <cell r="A448" t="str">
            <v>EVL507</v>
          </cell>
          <cell r="B448" t="str">
            <v>EVL507.SND</v>
          </cell>
          <cell r="C448" t="str">
            <v xml:space="preserve">                        Экран стола 1800</v>
          </cell>
          <cell r="D448" t="str">
            <v>SAND</v>
          </cell>
          <cell r="E448">
            <v>9548</v>
          </cell>
          <cell r="F448" t="str">
            <v>шт</v>
          </cell>
        </row>
        <row r="449">
          <cell r="A449" t="str">
            <v>EVL507W</v>
          </cell>
          <cell r="B449" t="str">
            <v>EVL507W.ANT</v>
          </cell>
          <cell r="C449" t="str">
            <v xml:space="preserve">                        Экран стола ЛДСП 1800</v>
          </cell>
          <cell r="D449" t="str">
            <v>АНТРАЦИТ</v>
          </cell>
          <cell r="E449">
            <v>4422</v>
          </cell>
          <cell r="F449" t="str">
            <v>шт</v>
          </cell>
        </row>
        <row r="450">
          <cell r="A450" t="str">
            <v>EVL507W</v>
          </cell>
          <cell r="B450" t="str">
            <v>EVL507W.SLT</v>
          </cell>
          <cell r="C450" t="str">
            <v xml:space="preserve">                        Экран стола ЛДСП 1800</v>
          </cell>
          <cell r="D450" t="str">
            <v>Салтилло</v>
          </cell>
          <cell r="E450">
            <v>4422</v>
          </cell>
          <cell r="F450" t="str">
            <v>шт</v>
          </cell>
        </row>
        <row r="451">
          <cell r="A451" t="str">
            <v>EVL507W</v>
          </cell>
          <cell r="B451" t="str">
            <v>EVL507W.U003</v>
          </cell>
          <cell r="C451" t="str">
            <v xml:space="preserve">                        Экран стола ЛДСП 1800</v>
          </cell>
          <cell r="D451" t="str">
            <v>Дуб Честерфилд</v>
          </cell>
          <cell r="E451">
            <v>4422</v>
          </cell>
          <cell r="F451" t="str">
            <v>шт</v>
          </cell>
        </row>
        <row r="452">
          <cell r="C452" t="str">
            <v xml:space="preserve">                    EVL601 Рабочая станция , глубиной 1236 мм , 1200*1236*750</v>
          </cell>
        </row>
        <row r="453">
          <cell r="A453" t="str">
            <v>EVL601/П/60х30/</v>
          </cell>
          <cell r="B453" t="str">
            <v>EVL601/П/60х30/ANT/ANT.H</v>
          </cell>
          <cell r="C453" t="str">
            <v xml:space="preserve">                        Рабочая станция 1200*1236*750 на П образном м/к 60х30 цвета ANT, цвет заглушки ANT, столешница БЕЛЫЙ</v>
          </cell>
          <cell r="D453" t="str">
            <v>БЕЛЫЙ</v>
          </cell>
          <cell r="E453">
            <v>35130</v>
          </cell>
          <cell r="F453" t="str">
            <v>шт</v>
          </cell>
        </row>
        <row r="454">
          <cell r="A454" t="str">
            <v>EVL601/П/60х30/</v>
          </cell>
          <cell r="B454" t="str">
            <v>EVL601/П/60х30/ANT/ANT.L</v>
          </cell>
          <cell r="C454" t="str">
            <v xml:space="preserve">                        Рабочая станция 1200*1236*750 на П образном м/к 60х30 цвета ANT, цвет заглушки ANT, столешница ДУБ 131</v>
          </cell>
          <cell r="D454" t="str">
            <v>ДУБ 131</v>
          </cell>
          <cell r="E454">
            <v>34486</v>
          </cell>
          <cell r="F454" t="str">
            <v>шт</v>
          </cell>
        </row>
        <row r="455">
          <cell r="A455" t="str">
            <v>EVL601/П/60х30/</v>
          </cell>
          <cell r="B455" t="str">
            <v>EVL601/П/60х30/ANT/ANT.U003</v>
          </cell>
          <cell r="C455" t="str">
            <v xml:space="preserve">                        Рабочая станция 1200*1236*750 на П образном м/к 60х30 цвета ANT, цвет заглушки ANT, столешница Дуб Честерфилд </v>
          </cell>
          <cell r="D455" t="str">
            <v>Дуб Честерфилд</v>
          </cell>
          <cell r="E455">
            <v>37212</v>
          </cell>
          <cell r="F455" t="str">
            <v>шт</v>
          </cell>
        </row>
        <row r="456">
          <cell r="A456" t="str">
            <v/>
          </cell>
          <cell r="C456" t="str">
            <v xml:space="preserve">                    EVL602 Рабочая станция , глубиной 1236 мм , 1400*1236*750</v>
          </cell>
        </row>
        <row r="457">
          <cell r="A457" t="str">
            <v>EVL602/А/60х30/</v>
          </cell>
          <cell r="B457" t="str">
            <v>EVL602/А/60х30/ANT/ANT.U003</v>
          </cell>
          <cell r="C457" t="str">
            <v xml:space="preserve">                        Рабочая станция 1400*1236*750 на А образном м/к 60х30 цвета ANT, цвет заглушки ANT, столешница Дуб Честерфилд </v>
          </cell>
          <cell r="D457" t="str">
            <v>Дуб Честерфилд</v>
          </cell>
          <cell r="E457">
            <v>35464</v>
          </cell>
          <cell r="F457" t="str">
            <v>шт</v>
          </cell>
        </row>
        <row r="458">
          <cell r="A458" t="str">
            <v>EVL602/П/60х30/</v>
          </cell>
          <cell r="B458" t="str">
            <v>EVL602/П/60х30/ANT/ANT.H</v>
          </cell>
          <cell r="C458" t="str">
            <v xml:space="preserve">                        Рабочая станция 1400*1236*750 на П образном м/к 60х30 цвета ANT, цвет заглушки ANT, столешница БЕЛЫЙ</v>
          </cell>
          <cell r="D458" t="str">
            <v>БЕЛЫЙ</v>
          </cell>
          <cell r="E458">
            <v>35793</v>
          </cell>
          <cell r="F458" t="str">
            <v>шт</v>
          </cell>
        </row>
        <row r="459">
          <cell r="A459" t="str">
            <v>EVL602/П/60х30/</v>
          </cell>
          <cell r="B459" t="str">
            <v>EVL602/П/60х30/ANT/ANT.U003</v>
          </cell>
          <cell r="C459" t="str">
            <v xml:space="preserve">                        Рабочая станция 1400*1236*750 на П образном м/к 60х30 цвета ANT, цвет заглушки ANT, столешница Дуб Честерфилд </v>
          </cell>
          <cell r="D459" t="str">
            <v>Дуб Честерфилд</v>
          </cell>
          <cell r="E459">
            <v>35472</v>
          </cell>
          <cell r="F459" t="str">
            <v>шт</v>
          </cell>
        </row>
        <row r="460">
          <cell r="A460" t="str">
            <v>EVL602/П/60х30/</v>
          </cell>
          <cell r="B460" t="str">
            <v>EVL602/П/60х30/ANT/ANT.R2</v>
          </cell>
          <cell r="C460" t="str">
            <v xml:space="preserve">                        Рабочая станция 1400*1236*750 на П образном м/к 60х30 цвета ANT, цвет заглушки ANT, столешница Светло-серый </v>
          </cell>
          <cell r="D460" t="str">
            <v>Светло-серый</v>
          </cell>
          <cell r="E460">
            <v>35472</v>
          </cell>
          <cell r="F460" t="str">
            <v>шт</v>
          </cell>
        </row>
        <row r="461">
          <cell r="A461" t="str">
            <v/>
          </cell>
          <cell r="C461" t="str">
            <v xml:space="preserve">                    EVL604 Рабочая станция , глубиной 1436 мм , 1200*1436*750</v>
          </cell>
        </row>
        <row r="462">
          <cell r="A462" t="str">
            <v>EVL604/О/40х40/</v>
          </cell>
          <cell r="B462" t="str">
            <v>EVL604/О/40х40/ANT/ANT.U003</v>
          </cell>
          <cell r="C462" t="str">
            <v xml:space="preserve">                        Рабочая станция 1200*1436*750 на О образном м/к 40х40 цвета ANT, цвет заглушки ANT, столешница Дуб Честерфилд</v>
          </cell>
          <cell r="D462" t="str">
            <v>Дуб Честерфилд</v>
          </cell>
          <cell r="E462">
            <v>38223</v>
          </cell>
          <cell r="F462" t="str">
            <v>шт</v>
          </cell>
        </row>
        <row r="463">
          <cell r="A463" t="str">
            <v>EVL604/О/60х30/</v>
          </cell>
          <cell r="B463" t="str">
            <v>EVL604/О/60х30/ANT/ANT.H</v>
          </cell>
          <cell r="C463" t="str">
            <v xml:space="preserve">                        Рабочая станция 1200*1436*750 на О образном м/к 60х30 цвета ANT, цвет заглушки ANT, столешница БЕЛЫЙ</v>
          </cell>
          <cell r="D463" t="str">
            <v>БЕЛЫЙ</v>
          </cell>
          <cell r="E463">
            <v>38238</v>
          </cell>
          <cell r="F463" t="str">
            <v>шт</v>
          </cell>
        </row>
        <row r="464">
          <cell r="A464" t="str">
            <v>EVL604/О/60х30/</v>
          </cell>
          <cell r="B464" t="str">
            <v>EVL604/О/60х30/WHT/H.H</v>
          </cell>
          <cell r="C464" t="str">
            <v xml:space="preserve">                        Рабочая станция 1200*1436*750 на О образном м/к 60х30 цвета WHT, цвет заглушки H, столешница БЕЛЫЙ</v>
          </cell>
          <cell r="D464" t="str">
            <v>БЕЛЫЙ</v>
          </cell>
          <cell r="E464">
            <v>38238</v>
          </cell>
          <cell r="F464" t="str">
            <v>шт</v>
          </cell>
        </row>
        <row r="465">
          <cell r="A465" t="str">
            <v>EVL604/П/60х30/</v>
          </cell>
          <cell r="B465" t="str">
            <v>EVL604/П/60х30/ANT/ANT.H</v>
          </cell>
          <cell r="C465" t="str">
            <v xml:space="preserve">                        Рабочая станция 1200*1436*750 на П образном м/к 60х30 цвета ANT, цвет заглушки ANT, столешница БЕЛЫЙ</v>
          </cell>
          <cell r="D465" t="str">
            <v>БЕЛЫЙ</v>
          </cell>
          <cell r="E465">
            <v>31488</v>
          </cell>
          <cell r="F465" t="str">
            <v>шт</v>
          </cell>
        </row>
        <row r="466">
          <cell r="A466" t="str">
            <v>EVL604/П/60х30/</v>
          </cell>
          <cell r="B466" t="str">
            <v>EVL604/П/60х30/ANT/ANT.SLT</v>
          </cell>
          <cell r="C466" t="str">
            <v xml:space="preserve">                        Рабочая станция 1200*1436*750 на П образном м/к 60х30 цвета ANT, цвет заглушки ANT, столешница Салтилло</v>
          </cell>
          <cell r="D466" t="str">
            <v>Салтилло</v>
          </cell>
          <cell r="E466">
            <v>31488</v>
          </cell>
          <cell r="F466" t="str">
            <v>шт</v>
          </cell>
        </row>
        <row r="467">
          <cell r="A467" t="str">
            <v/>
          </cell>
          <cell r="C467" t="str">
            <v xml:space="preserve">                    EVL605 Рабочая станция , глубиной 1436 мм , 1400*1436*750</v>
          </cell>
        </row>
        <row r="468">
          <cell r="A468" t="str">
            <v>EVL605/А/60х30/</v>
          </cell>
          <cell r="B468" t="str">
            <v>EVL605/А/60х30/WHT/ANT.U003</v>
          </cell>
          <cell r="C468" t="str">
            <v xml:space="preserve">                        Рабочая станция 1400*1436*750 на А образном м/к 60х30 цвета WHT, цвет заглушки ANT, столешница Дуб Честерфилд </v>
          </cell>
          <cell r="D468" t="str">
            <v>Дуб Честерфилд</v>
          </cell>
          <cell r="E468">
            <v>34107</v>
          </cell>
          <cell r="F468" t="str">
            <v>шт</v>
          </cell>
        </row>
        <row r="469">
          <cell r="A469" t="str">
            <v>EVL605/О/60х30/</v>
          </cell>
          <cell r="B469" t="str">
            <v>EVL605/О/60х30/ANT/ANT.SLT</v>
          </cell>
          <cell r="C469" t="str">
            <v xml:space="preserve">                        Рабочая станция 1400*1436*750 на О образном м/к 60х30 цвета ANT, цвет заглушки ANT, столешница Салтилло</v>
          </cell>
          <cell r="D469" t="str">
            <v>Салтилло</v>
          </cell>
          <cell r="E469">
            <v>39835</v>
          </cell>
          <cell r="F469" t="str">
            <v>шт</v>
          </cell>
        </row>
        <row r="470">
          <cell r="A470" t="str">
            <v>EVL605/О/60х30/</v>
          </cell>
          <cell r="B470" t="str">
            <v>EVL605/О/60х30/WHT/H.D</v>
          </cell>
          <cell r="C470" t="str">
            <v xml:space="preserve">                        Рабочая станция 1400*1436*750 на О образном м/к 60х30 цвета WHT, цвет заглушки H, столешница ROVERE</v>
          </cell>
          <cell r="D470" t="str">
            <v>ROVERE</v>
          </cell>
          <cell r="E470">
            <v>39835</v>
          </cell>
          <cell r="F470" t="str">
            <v>шт</v>
          </cell>
        </row>
        <row r="471">
          <cell r="A471" t="str">
            <v>EVL605/О/60х30/</v>
          </cell>
          <cell r="B471" t="str">
            <v>EVL605/О/60х30/WHT/H.H</v>
          </cell>
          <cell r="C471" t="str">
            <v xml:space="preserve">                        Рабочая станция 1400*1436*750 на О образном м/к 60х30 цвета WHT, цвет заглушки H, столешница БЕЛЫЙ</v>
          </cell>
          <cell r="D471" t="str">
            <v>БЕЛЫЙ</v>
          </cell>
          <cell r="E471">
            <v>39835</v>
          </cell>
          <cell r="F471" t="str">
            <v>шт</v>
          </cell>
        </row>
        <row r="472">
          <cell r="A472" t="str">
            <v>EVL605/П/40х40/</v>
          </cell>
          <cell r="B472" t="str">
            <v>EVL605/П/40х40/WHT/H.U003</v>
          </cell>
          <cell r="C472" t="str">
            <v xml:space="preserve">                        Рабочая станция 1400*1436*750 на П образном м/к 40х40 цвета WHT, цвет заглушки H, столешница Дуб Честерфилд </v>
          </cell>
          <cell r="D472" t="str">
            <v>Дуб Честерфилд</v>
          </cell>
          <cell r="E472">
            <v>37575</v>
          </cell>
          <cell r="F472" t="str">
            <v>шт</v>
          </cell>
        </row>
        <row r="473">
          <cell r="A473" t="str">
            <v>EVL605/П/60х30/</v>
          </cell>
          <cell r="B473" t="str">
            <v>EVL605/П/60х30/ANT/ANT.H</v>
          </cell>
          <cell r="C473" t="str">
            <v xml:space="preserve">                        Рабочая станция 1400*1436*750 на П образном м/к 60х30 цвета ANT, цвет заглушки ANT, столешница БЕЛЫЙ</v>
          </cell>
          <cell r="D473" t="str">
            <v>БЕЛЫЙ</v>
          </cell>
          <cell r="E473">
            <v>38107</v>
          </cell>
          <cell r="F473" t="str">
            <v>шт</v>
          </cell>
        </row>
        <row r="474">
          <cell r="A474" t="str">
            <v>EVL605/П/60х30/</v>
          </cell>
          <cell r="B474" t="str">
            <v>EVL605/П/60х30/ANT/ANT.SLT</v>
          </cell>
          <cell r="C474" t="str">
            <v xml:space="preserve">                        Рабочая станция 1400*1436*750 на П образном м/к 60х30 цвета ANT, цвет заглушки ANT, столешница Салтилло</v>
          </cell>
          <cell r="D474" t="str">
            <v>Салтилло</v>
          </cell>
          <cell r="E474">
            <v>38107</v>
          </cell>
          <cell r="F474" t="str">
            <v>шт</v>
          </cell>
        </row>
        <row r="475">
          <cell r="A475" t="str">
            <v>EVL605/П/60х30/</v>
          </cell>
          <cell r="B475" t="str">
            <v>EVL605/П/60х30/WHT/ANT.U003</v>
          </cell>
          <cell r="C475" t="str">
            <v xml:space="preserve">                        Рабочая станция 1400*1436*750 на П образном м/к 60х30 цвета WHT, цвет заглушки ANT, столешница Дуб Честерфилд </v>
          </cell>
          <cell r="D475" t="str">
            <v>Дуб Честерфилд</v>
          </cell>
          <cell r="E475">
            <v>38107</v>
          </cell>
          <cell r="F475" t="str">
            <v>шт</v>
          </cell>
        </row>
        <row r="476">
          <cell r="A476" t="str">
            <v>EVL605/П/60х30/</v>
          </cell>
          <cell r="B476" t="str">
            <v>EVL605/П/60х30/WHT/H.H</v>
          </cell>
          <cell r="C476" t="str">
            <v xml:space="preserve">                        Рабочая станция 1400*1436*750 на П образном м/к 60х30 цвета WHT, цвет заглушки H, столешница БЕЛЫЙ</v>
          </cell>
          <cell r="D476" t="str">
            <v>БЕЛЫЙ</v>
          </cell>
          <cell r="E476">
            <v>38107</v>
          </cell>
          <cell r="F476" t="str">
            <v>шт</v>
          </cell>
        </row>
        <row r="477">
          <cell r="A477" t="str">
            <v>EVL605/П/60х30/</v>
          </cell>
          <cell r="B477" t="str">
            <v>EVL605/П/60х30/WHT/H.L</v>
          </cell>
          <cell r="C477" t="str">
            <v xml:space="preserve">                        Рабочая станция 1400*1436*750 на П образном м/к 60х30 цвета WHT, цвет заглушки H, столешница ДУБ 131</v>
          </cell>
          <cell r="D477" t="str">
            <v>ДУБ 131</v>
          </cell>
          <cell r="E477">
            <v>38107</v>
          </cell>
          <cell r="F477" t="str">
            <v>шт</v>
          </cell>
        </row>
        <row r="478">
          <cell r="A478" t="str">
            <v/>
          </cell>
          <cell r="C478" t="str">
            <v xml:space="preserve">                    EVL606 Рабочая станция , глубиной 1436 мм , 1600*1436*750</v>
          </cell>
        </row>
        <row r="479">
          <cell r="A479" t="str">
            <v>EVL606/А/60х30/</v>
          </cell>
          <cell r="B479" t="str">
            <v>EVL606/А/60х30/WHT/ANT.U003</v>
          </cell>
          <cell r="C479" t="str">
            <v xml:space="preserve">                        Рабочая станция 1600*1436*750 на А образном м/к 60х30 цвета WHT, цвет заглушки ANT, столешница Дуб Честерфилд </v>
          </cell>
          <cell r="D479" t="str">
            <v>Дуб Честерфилд</v>
          </cell>
          <cell r="E479">
            <v>35532</v>
          </cell>
          <cell r="F479" t="str">
            <v>шт</v>
          </cell>
        </row>
        <row r="480">
          <cell r="A480" t="str">
            <v>EVL606/А/60х30/</v>
          </cell>
          <cell r="B480" t="str">
            <v>EVL606/А/60х30/WHT/H.H</v>
          </cell>
          <cell r="C480" t="str">
            <v xml:space="preserve">                        Рабочая станция 1600*1436*750 на А образном м/к 60х30 цвета WHT, цвет заглушки H, столешница БЕЛЫЙ</v>
          </cell>
          <cell r="D480" t="str">
            <v>БЕЛЫЙ</v>
          </cell>
          <cell r="E480">
            <v>39086</v>
          </cell>
          <cell r="F480" t="str">
            <v>шт</v>
          </cell>
        </row>
        <row r="481">
          <cell r="A481" t="str">
            <v>EVL606/А/60х30/</v>
          </cell>
          <cell r="B481" t="str">
            <v>EVL606/А/60х30/WHT/H.U003</v>
          </cell>
          <cell r="C481" t="str">
            <v xml:space="preserve">                        Рабочая станция 1600*1436*750 на А образном м/к 60х30 цвета WHT, цвет заглушки H, столешница Дуб Честерфилд </v>
          </cell>
          <cell r="D481" t="str">
            <v>Дуб Честерфилд</v>
          </cell>
          <cell r="E481">
            <v>35532</v>
          </cell>
          <cell r="F481" t="str">
            <v>шт</v>
          </cell>
        </row>
        <row r="482">
          <cell r="A482" t="str">
            <v>EVL606/О/60х30/</v>
          </cell>
          <cell r="B482" t="str">
            <v>EVL606/О/60х30/ANT/ANT.R2</v>
          </cell>
          <cell r="C482" t="str">
            <v xml:space="preserve">                        Рабочая станция 1600*1436*750 на О образном м/к 60х30 цвета ANT, цвет заглушки ANT, столешница Светло-серый </v>
          </cell>
          <cell r="D482" t="str">
            <v>Светло-серый</v>
          </cell>
          <cell r="E482">
            <v>40199</v>
          </cell>
          <cell r="F482" t="str">
            <v>шт</v>
          </cell>
        </row>
        <row r="483">
          <cell r="A483" t="str">
            <v>EVL606/П/60х30/</v>
          </cell>
          <cell r="B483" t="str">
            <v>EVL606/П/60х30/ANT/ANT.H</v>
          </cell>
          <cell r="C483" t="str">
            <v xml:space="preserve">                        Рабочая станция 1600*1436*750 на П образном м/к 60х30 цвета ANT, цвет заглушки ANT, столешница БЕЛЫЙ</v>
          </cell>
          <cell r="D483" t="str">
            <v>БЕЛЫЙ</v>
          </cell>
          <cell r="E483">
            <v>39496</v>
          </cell>
          <cell r="F483" t="str">
            <v>шт</v>
          </cell>
        </row>
        <row r="484">
          <cell r="A484" t="str">
            <v>EVL606/П/60х30/</v>
          </cell>
          <cell r="B484" t="str">
            <v>EVL606/П/60х30/ANT/ANT.SLT</v>
          </cell>
          <cell r="C484" t="str">
            <v xml:space="preserve">                        Рабочая станция 1600*1436*750 на П образном м/к 60х30 цвета ANT, цвет заглушки ANT, столешница Салтилло</v>
          </cell>
          <cell r="D484" t="str">
            <v>Салтилло</v>
          </cell>
          <cell r="E484">
            <v>39482</v>
          </cell>
          <cell r="F484" t="str">
            <v>шт</v>
          </cell>
        </row>
        <row r="485">
          <cell r="A485" t="str">
            <v>EVL606/П/60х30/</v>
          </cell>
          <cell r="B485" t="str">
            <v>EVL606/П/60х30/WHT/H.U003</v>
          </cell>
          <cell r="C485" t="str">
            <v xml:space="preserve">                        Рабочая станция 1600*1436*750 на П образном м/к 60х30 цвета WHT, цвет заглушки H, столешница Дуб Честерфилд </v>
          </cell>
          <cell r="D485" t="str">
            <v>Дуб Честерфилд</v>
          </cell>
          <cell r="E485">
            <v>39482</v>
          </cell>
          <cell r="F485" t="str">
            <v>шт</v>
          </cell>
        </row>
        <row r="486">
          <cell r="A486" t="str">
            <v/>
          </cell>
          <cell r="C486" t="str">
            <v xml:space="preserve">                    EVL607 Рабочая станция , глубиной 1636 мм , 1200*1636*750</v>
          </cell>
        </row>
        <row r="487">
          <cell r="A487" t="str">
            <v>EVL607/П/60х30/</v>
          </cell>
          <cell r="B487" t="str">
            <v>EVL607/П/60х30/ANT/ANT.U003</v>
          </cell>
          <cell r="C487" t="str">
            <v xml:space="preserve">                        Рабочая станция 1200*1636*750 на П образном м/к 60х30 цвета ANT, цвет заглушки ANT, столешница Дуб Честерфилд </v>
          </cell>
          <cell r="D487" t="str">
            <v>Дуб Честерфилд</v>
          </cell>
          <cell r="E487">
            <v>37722</v>
          </cell>
          <cell r="F487" t="str">
            <v>шт</v>
          </cell>
        </row>
        <row r="488">
          <cell r="A488" t="str">
            <v/>
          </cell>
          <cell r="C488" t="str">
            <v xml:space="preserve">                    EVL608 Рабочая станция , глубиной 1636 мм , 1400*1636*750</v>
          </cell>
        </row>
        <row r="489">
          <cell r="A489" t="str">
            <v>EVL608/П/60х30/</v>
          </cell>
          <cell r="B489" t="str">
            <v>EVL608/П/60х30/ANT/ANT.U003</v>
          </cell>
          <cell r="C489" t="str">
            <v xml:space="preserve">                        Рабочая станция 1400*1636*750 на П образном м/к 60х30 цвета ANT, цвет заглушки ANT, столешница Дуб Честерфилд </v>
          </cell>
          <cell r="D489" t="str">
            <v>Дуб Честерфилд</v>
          </cell>
          <cell r="E489">
            <v>39585</v>
          </cell>
          <cell r="F489" t="str">
            <v>шт</v>
          </cell>
        </row>
        <row r="490">
          <cell r="A490" t="str">
            <v/>
          </cell>
          <cell r="C490" t="str">
            <v xml:space="preserve">                    EVL609 Рабочая станция , глубиной 1636 мм , 1600*1636*750</v>
          </cell>
        </row>
        <row r="491">
          <cell r="A491" t="str">
            <v>EVL609/А/60х30/</v>
          </cell>
          <cell r="B491" t="str">
            <v>EVL609/А/60х30/WHT/H.H</v>
          </cell>
          <cell r="C491" t="str">
            <v xml:space="preserve">                        Рабочая станция 1600*1636*750 на А образном м/к 60х30 цвета WHT, цвет заглушки H, столешница БЕЛЫЙ</v>
          </cell>
          <cell r="D491" t="str">
            <v>БЕЛЫЙ</v>
          </cell>
          <cell r="E491">
            <v>40448</v>
          </cell>
          <cell r="F491" t="str">
            <v>шт</v>
          </cell>
        </row>
        <row r="492">
          <cell r="A492" t="str">
            <v>EVL609/П/40х40/</v>
          </cell>
          <cell r="B492" t="str">
            <v>EVL609/П/40х40/ANT/ANT.U003</v>
          </cell>
          <cell r="C492" t="str">
            <v xml:space="preserve">                        Рабочая станция 1600*1636*750 на П образном м/к 40х40 цвета ANT, цвет заглушки ANT, столешница Дуб Честерфилд </v>
          </cell>
          <cell r="D492" t="str">
            <v>Дуб Честерфилд</v>
          </cell>
          <cell r="E492">
            <v>40603</v>
          </cell>
          <cell r="F492" t="str">
            <v>шт</v>
          </cell>
        </row>
        <row r="493">
          <cell r="A493" t="str">
            <v>EVL609/П/60х30/</v>
          </cell>
          <cell r="B493" t="str">
            <v>EVL609/П/60х30/ANT/ANT.U003</v>
          </cell>
          <cell r="C493" t="str">
            <v xml:space="preserve">                        Рабочая станция 1600*1636*750 на П образном м/к 60х30 цвета ANT, цвет заглушки ANT, столешница Дуб Честерфилд </v>
          </cell>
          <cell r="D493" t="str">
            <v>Дуб Честерфилд</v>
          </cell>
          <cell r="E493">
            <v>41126</v>
          </cell>
          <cell r="F493" t="str">
            <v>шт</v>
          </cell>
        </row>
        <row r="494">
          <cell r="A494" t="str">
            <v>EVL609/П/60х30/</v>
          </cell>
          <cell r="B494" t="str">
            <v>EVL609/П/60х30/GR/H.H</v>
          </cell>
          <cell r="C494" t="str">
            <v xml:space="preserve">                        Рабочая станция 1600*1636*750 на П образном м/к 60х30 цвета GR, цвет заглушки H, столешница БЕЛЫЙ</v>
          </cell>
          <cell r="D494" t="str">
            <v>БЕЛЫЙ</v>
          </cell>
          <cell r="E494">
            <v>41126</v>
          </cell>
          <cell r="F494" t="str">
            <v>шт</v>
          </cell>
        </row>
        <row r="495">
          <cell r="A495" t="str">
            <v/>
          </cell>
          <cell r="C495" t="str">
            <v xml:space="preserve">                    EVL614 Рабочая станция криволинейная , глубиной 1436/1836 мм , 1400*1836*750</v>
          </cell>
        </row>
        <row r="496">
          <cell r="A496" t="str">
            <v>EVL614/А/60х30/</v>
          </cell>
          <cell r="B496" t="str">
            <v>EVL614/А/60х30/ANT/ANT.U003</v>
          </cell>
          <cell r="C496" t="str">
            <v xml:space="preserve">                        Рабочая станция криволинейная, глубиной 1436/1836 мм  на А образном м/к 60х30 цвета ANT, цвет заглушки ANT, столешница Дуб Честерфилд </v>
          </cell>
          <cell r="D496" t="str">
            <v>Дуб Честерфилд</v>
          </cell>
          <cell r="E496">
            <v>38431</v>
          </cell>
          <cell r="F496" t="str">
            <v>шт</v>
          </cell>
        </row>
        <row r="497">
          <cell r="A497" t="str">
            <v>EVL614/П/60х30/</v>
          </cell>
          <cell r="B497" t="str">
            <v>EVL614/П/60х30/ANT/ANT.U003</v>
          </cell>
          <cell r="C497" t="str">
            <v xml:space="preserve">                        Рабочая станция криволинейная, глубиной 1436/1836 мм  на П образном м/к 60х30 цвета ANT, цвет заглушки ANT, столешница Дуб Честерфилд </v>
          </cell>
          <cell r="D497" t="str">
            <v>Дуб Честерфилд</v>
          </cell>
          <cell r="E497">
            <v>38431</v>
          </cell>
          <cell r="F497" t="str">
            <v>шт</v>
          </cell>
        </row>
        <row r="498">
          <cell r="A498" t="str">
            <v/>
          </cell>
          <cell r="C498" t="str">
            <v xml:space="preserve">                    EVL615 Рабочая станция криволинейная , глубиной 1436/1836 мм , 1600*1836*750</v>
          </cell>
        </row>
        <row r="499">
          <cell r="A499" t="str">
            <v>EVL615/П/40х40/</v>
          </cell>
          <cell r="B499" t="str">
            <v>EVL615/П/40х40/ANT/ANT.U003</v>
          </cell>
          <cell r="C499" t="str">
            <v xml:space="preserve">                        Рабочая станция криволинейная, глубиной 1436/1836 мм  на П образном м/к 40х40 цвета ANT, цвет заглушки ANT, столешница Дуб Честерфилд </v>
          </cell>
          <cell r="D499" t="str">
            <v>Дуб Честерфилд</v>
          </cell>
          <cell r="E499">
            <v>39622</v>
          </cell>
          <cell r="F499" t="str">
            <v>шт</v>
          </cell>
        </row>
        <row r="500">
          <cell r="A500" t="str">
            <v>EVL615/П/60х30/</v>
          </cell>
          <cell r="B500" t="str">
            <v>EVL615/П/60х30/ANT/ANT.U003</v>
          </cell>
          <cell r="C500" t="str">
            <v xml:space="preserve">                        Рабочая станция криволинейная, глубиной 1436/1836 мм  на П образном м/к 60х30 цвета ANT, цвет заглушки ANT, столешница Дуб Честерфилд </v>
          </cell>
          <cell r="D500" t="str">
            <v>Дуб Честерфилд</v>
          </cell>
          <cell r="E500">
            <v>39948</v>
          </cell>
          <cell r="F500" t="str">
            <v>шт</v>
          </cell>
        </row>
        <row r="501">
          <cell r="A501" t="str">
            <v/>
          </cell>
          <cell r="C501" t="str">
            <v xml:space="preserve">                    EVL618 Рабочая станция эргономичная , глубиной 1436/2436 мм , 1400*2436*750</v>
          </cell>
        </row>
        <row r="502">
          <cell r="A502" t="str">
            <v>EVL618/П/60х30/</v>
          </cell>
          <cell r="B502" t="str">
            <v>EVL618/П/60х30/ANT/ANT.U003</v>
          </cell>
          <cell r="C502" t="str">
            <v xml:space="preserve">                        Рабочая станция эргономичная, глубиной 1436/2436 мм на П образном м/к 60х30 цвета ANT, цвет заглушки ANT, столешница Дуб Честерфилд </v>
          </cell>
          <cell r="D502" t="str">
            <v>Дуб Честерфилд</v>
          </cell>
          <cell r="E502">
            <v>63265</v>
          </cell>
          <cell r="F502" t="str">
            <v>шт</v>
          </cell>
        </row>
        <row r="503">
          <cell r="A503" t="str">
            <v/>
          </cell>
          <cell r="C503" t="str">
            <v xml:space="preserve">                    EVL636 Рабочая станция эргономичная , глубиной 700/1200 мм , 3200*1200*750</v>
          </cell>
        </row>
        <row r="504">
          <cell r="A504" t="str">
            <v>EVL636/О/60х30/</v>
          </cell>
          <cell r="B504" t="str">
            <v>EVL636/О/60х30/ANT/ANT.U003</v>
          </cell>
          <cell r="C504" t="str">
            <v xml:space="preserve">                        Рабочая станция эргономичная на О образном м/к 60х30 цвета ANT, цвет заглушки ANT, столешница Дуб Честерфилд </v>
          </cell>
          <cell r="D504" t="str">
            <v>Дуб Честерфилд</v>
          </cell>
          <cell r="E504">
            <v>51289</v>
          </cell>
          <cell r="F504" t="str">
            <v>шт</v>
          </cell>
        </row>
        <row r="505">
          <cell r="A505" t="str">
            <v/>
          </cell>
          <cell r="C505" t="str">
            <v xml:space="preserve">                    EVL645 Рабочая станция на 2 раб.места, (бенч-система) глубиной 600 мм , 2400*600*750</v>
          </cell>
        </row>
        <row r="506">
          <cell r="A506" t="str">
            <v>EVL645/П/60х30/</v>
          </cell>
          <cell r="B506" t="str">
            <v>EVL645/П/60х30/ANT/ANT.H</v>
          </cell>
          <cell r="C506" t="str">
            <v xml:space="preserve">                        Рабочая станция на 2 раб.места, гл.600 мм на П образном м/к 60х30 цвета ANT, цвет заглушки ANT, столешница БЕЛЫЙ</v>
          </cell>
          <cell r="D506" t="str">
            <v>БЕЛЫЙ</v>
          </cell>
          <cell r="E506">
            <v>38843</v>
          </cell>
          <cell r="F506" t="str">
            <v>шт</v>
          </cell>
        </row>
        <row r="507">
          <cell r="A507" t="str">
            <v>EVL645/П/60х30/</v>
          </cell>
          <cell r="B507" t="str">
            <v>EVL645/П/60х30/ANT/ANT.U003</v>
          </cell>
          <cell r="C507" t="str">
            <v xml:space="preserve">                        Рабочая станция на 2 раб.места, гл.600 мм на П образном м/к 60х30 цвета ANT, цвет заглушки ANT, столешница Дуб Честерфилд </v>
          </cell>
          <cell r="D507" t="str">
            <v>Дуб Честерфилд</v>
          </cell>
          <cell r="E507">
            <v>41033</v>
          </cell>
          <cell r="F507" t="str">
            <v>шт</v>
          </cell>
        </row>
        <row r="508">
          <cell r="A508" t="str">
            <v/>
          </cell>
          <cell r="C508" t="str">
            <v xml:space="preserve">                    EVL646 Рабочая станция на 2 раб.места, (бенч-система) глубиной 600 мм , 2800*600*750</v>
          </cell>
        </row>
        <row r="509">
          <cell r="A509" t="str">
            <v>EVL646/П/40х40/</v>
          </cell>
          <cell r="B509" t="str">
            <v>EVL646/П/40х40/WHT/H.H</v>
          </cell>
          <cell r="C509" t="str">
            <v xml:space="preserve">                        Рабочая станция на 2 раб.места, на П образном м/к 40х40 цвета WHT, цвет заглушки H, гл. 600 мм</v>
          </cell>
          <cell r="D509" t="str">
            <v>БЕЛЫЙ</v>
          </cell>
          <cell r="E509">
            <v>37874</v>
          </cell>
          <cell r="F509" t="str">
            <v>шт</v>
          </cell>
        </row>
        <row r="510">
          <cell r="A510" t="str">
            <v/>
          </cell>
          <cell r="C510" t="str">
            <v xml:space="preserve">                    EVL647 Рабочая станция на 2 раб.места, (бенч-система) глубиной 600 мм , 3200*600*750</v>
          </cell>
        </row>
        <row r="511">
          <cell r="A511" t="str">
            <v>EVL647/П/60х30/</v>
          </cell>
          <cell r="B511" t="str">
            <v>EVL647/П/60х30/ANT/ANT.H</v>
          </cell>
          <cell r="C511" t="str">
            <v xml:space="preserve">                        Рабочая станция на 2 раб.места, гл.600 мм на П образном м/к 60х30 цвета ANT, цвет заглушки ANT, столешница Белая</v>
          </cell>
          <cell r="D511" t="str">
            <v>БЕЛЫЙ</v>
          </cell>
          <cell r="E511">
            <v>45985</v>
          </cell>
          <cell r="F511" t="str">
            <v>шт</v>
          </cell>
        </row>
        <row r="512">
          <cell r="A512" t="str">
            <v/>
          </cell>
          <cell r="C512" t="str">
            <v xml:space="preserve">                    EVL648 Рабочая станция на 2 раб.места , (бенч-система) глубиной 700 мм , 2400*700*750</v>
          </cell>
        </row>
        <row r="513">
          <cell r="A513" t="str">
            <v>EVL648/П/60х30/</v>
          </cell>
          <cell r="B513" t="str">
            <v>EVL648/П/60х30/ANT/ANT.SLT</v>
          </cell>
          <cell r="C513" t="str">
            <v xml:space="preserve">                        Рабочая станция на 2 раб.места , (бенч-система)  2400*700*750 на П образном м/к 60х30 цвета ANT, цвет заглушки ANT, столешница Салтилло, глубиной 700 </v>
          </cell>
          <cell r="D513" t="str">
            <v>Салтилло</v>
          </cell>
          <cell r="E513">
            <v>39422</v>
          </cell>
          <cell r="F513" t="str">
            <v>шт</v>
          </cell>
        </row>
        <row r="514">
          <cell r="A514" t="str">
            <v>EVL648/П/60х30/</v>
          </cell>
          <cell r="B514" t="str">
            <v>EVL648/П/60х30/ANT/ANT.U003</v>
          </cell>
          <cell r="C514" t="str">
            <v xml:space="preserve">                        Рабочая станция на 2 раб.места , (бенч-система)  2400*700*750 на П образном м/к 60х30, глубиной 700 </v>
          </cell>
          <cell r="D514" t="str">
            <v>Дуб Честерфилд</v>
          </cell>
          <cell r="E514">
            <v>39356</v>
          </cell>
          <cell r="F514" t="str">
            <v>шт</v>
          </cell>
        </row>
        <row r="515">
          <cell r="A515" t="str">
            <v/>
          </cell>
          <cell r="C515" t="str">
            <v xml:space="preserve">                    EVL649 Рабочая станция на 2 раб.места , (бенч-система) глубиной 700 мм , 2800*700*750</v>
          </cell>
        </row>
        <row r="516">
          <cell r="A516" t="str">
            <v>EVL649/П/40х40/</v>
          </cell>
          <cell r="B516" t="str">
            <v>EVL649/П/40х40/WHT/H.H</v>
          </cell>
          <cell r="C516" t="str">
            <v xml:space="preserve">                        Рабочая станция на 2 раб.места, гл.700 мм на П образном м/к 40х40 цвета WHT, цвет заглушки H</v>
          </cell>
          <cell r="D516" t="str">
            <v>БЕЛЫЙ</v>
          </cell>
          <cell r="E516">
            <v>40927</v>
          </cell>
          <cell r="F516" t="str">
            <v>шт</v>
          </cell>
        </row>
        <row r="517">
          <cell r="A517" t="str">
            <v>EVL649/П/60х30/</v>
          </cell>
          <cell r="B517" t="str">
            <v>EVL649/П/60х30/ANT/ANT.U003</v>
          </cell>
          <cell r="C517" t="str">
            <v xml:space="preserve">                        Рабочая станция на 2 раб.места, гл.700 мм на П образном м/к 60х30 цвета ANT, цвет заглушки ANT, столешница Дуб Честерфилд </v>
          </cell>
          <cell r="D517" t="str">
            <v>Дуб Честерфилд</v>
          </cell>
          <cell r="E517">
            <v>41028</v>
          </cell>
          <cell r="F517" t="str">
            <v>шт</v>
          </cell>
        </row>
        <row r="518">
          <cell r="A518" t="str">
            <v>EVL649/П/60х30/</v>
          </cell>
          <cell r="B518" t="str">
            <v>EVL649/П/60х30/ANT/ANT.SLT</v>
          </cell>
          <cell r="C518" t="str">
            <v xml:space="preserve">                        Рабочая станция на 2 раб.места, гл.700 мм на П образном м/к 60х30 цвета ANT, цвет заглушки ANT, столешница Салтилло</v>
          </cell>
          <cell r="D518" t="str">
            <v>Салтилло</v>
          </cell>
          <cell r="E518">
            <v>41028</v>
          </cell>
          <cell r="F518" t="str">
            <v>шт</v>
          </cell>
        </row>
        <row r="519">
          <cell r="A519" t="str">
            <v>EVL649/П/60х30/</v>
          </cell>
          <cell r="B519" t="str">
            <v>EVL649/П/60х30/WHT/H.H</v>
          </cell>
          <cell r="C519" t="str">
            <v xml:space="preserve">                        Рабочая станция на 2 раб.места, гл.700 мм на П образном м/к 60х30 цвета WHT, цвет заглушки H, столешница БЕЛЫЙ</v>
          </cell>
          <cell r="D519" t="str">
            <v>БЕЛЫЙ</v>
          </cell>
          <cell r="E519">
            <v>41028</v>
          </cell>
          <cell r="F519" t="str">
            <v>шт</v>
          </cell>
        </row>
        <row r="520">
          <cell r="A520" t="str">
            <v/>
          </cell>
          <cell r="C520" t="str">
            <v xml:space="preserve">                    EVL650 Рабочая станция на 2 раб.места , (бенч-система) глубиной 700 мм , 3200*700*750</v>
          </cell>
        </row>
        <row r="521">
          <cell r="A521" t="str">
            <v>EVL650/П/60х30/</v>
          </cell>
          <cell r="B521" t="str">
            <v>EVL650/П/60х30/ANT/ANT.U003</v>
          </cell>
          <cell r="C521" t="str">
            <v xml:space="preserve">                        Рабочая станция на 2 раб.места, гл.700 мм на П образном м/к 60х30 цвета ANT, цвет заглушки ANT, столешница Дуб Честерфилд </v>
          </cell>
          <cell r="D521" t="str">
            <v>Дуб Честерфилд</v>
          </cell>
          <cell r="E521">
            <v>42520</v>
          </cell>
          <cell r="F521" t="str">
            <v>шт</v>
          </cell>
        </row>
        <row r="522">
          <cell r="A522" t="str">
            <v/>
          </cell>
          <cell r="C522" t="str">
            <v xml:space="preserve">                    EVL652 Рабочая станция на 2 раб.места , (бенч-система) глубиной 800 мм , 2800*800*750</v>
          </cell>
        </row>
        <row r="523">
          <cell r="A523" t="str">
            <v>EVL652/А/60х30/</v>
          </cell>
          <cell r="B523" t="str">
            <v>EVL652/А/60х30/WHT/H.H</v>
          </cell>
          <cell r="C523" t="str">
            <v xml:space="preserve">                        Рабочая станция на 2 раб.места, гл.800 мм на А образном м/к 60х30 цвета WHT, цвет заглушки H, столешница БЕЛЫЙ</v>
          </cell>
          <cell r="D523" t="str">
            <v>БЕЛЫЙ</v>
          </cell>
          <cell r="E523">
            <v>42021</v>
          </cell>
          <cell r="F523" t="str">
            <v>шт</v>
          </cell>
        </row>
        <row r="524">
          <cell r="A524" t="str">
            <v>EVL652/П/60х30/</v>
          </cell>
          <cell r="B524" t="str">
            <v>EVL652/П/60х30/ANT/ANT.U003</v>
          </cell>
          <cell r="C524" t="str">
            <v xml:space="preserve">                        Рабочая станция на 2 раб.места, гл.800 мм на П образном м/к 60х30 цвета ANT, цвет заглушки ANT, столешница Дуб Честерфилд </v>
          </cell>
          <cell r="D524" t="str">
            <v>Дуб Честерфилд</v>
          </cell>
          <cell r="E524">
            <v>42403</v>
          </cell>
          <cell r="F524" t="str">
            <v>шт</v>
          </cell>
        </row>
        <row r="525">
          <cell r="A525" t="str">
            <v/>
          </cell>
          <cell r="C525" t="str">
            <v xml:space="preserve">                    EVL653 Рабочая станция на 2 раб.места , (бенч-система) глубиной 800 мм , 3200*800*750</v>
          </cell>
        </row>
        <row r="526">
          <cell r="A526" t="str">
            <v>EVL653/П/40х40/</v>
          </cell>
          <cell r="B526" t="str">
            <v>EVL653/П/40х40/ANT/ANT.U003</v>
          </cell>
          <cell r="C526" t="str">
            <v xml:space="preserve">                        Рабочая станция на 2 раб.места, гл.800 мм на П образном м/к 40х40 цвета ANT, цвет заглушки ANT, столешница Дуб Честерфилд </v>
          </cell>
          <cell r="D526" t="str">
            <v>Дуб Честерфилд</v>
          </cell>
          <cell r="E526">
            <v>43308</v>
          </cell>
          <cell r="F526" t="str">
            <v>шт</v>
          </cell>
        </row>
        <row r="527">
          <cell r="A527" t="str">
            <v>EVL653/П/60х30/</v>
          </cell>
          <cell r="B527" t="str">
            <v>EVL653/П/60х30/ANT/ANT.U003</v>
          </cell>
          <cell r="C527" t="str">
            <v xml:space="preserve">                        Рабочая станция на 2 раб.места, гл.800 мм на П образном м/к 60х30 цвета ANT, цвет заглушки ANT, столешница Дуб Честерфилд </v>
          </cell>
          <cell r="D527" t="str">
            <v>Дуб Честерфилд</v>
          </cell>
          <cell r="E527">
            <v>43980</v>
          </cell>
          <cell r="F527" t="str">
            <v>шт</v>
          </cell>
        </row>
        <row r="528">
          <cell r="A528" t="str">
            <v/>
          </cell>
          <cell r="C528" t="str">
            <v xml:space="preserve">                    EVL654 Рабочая станция на 3 раб.места , (бенч-система), глубиной 600 мм , 3600*600*750</v>
          </cell>
        </row>
        <row r="529">
          <cell r="A529" t="str">
            <v>EVL654/П/60х30/</v>
          </cell>
          <cell r="B529" t="str">
            <v>EVL654/П/60х30/ANT/ANT.H</v>
          </cell>
          <cell r="C529" t="str">
            <v xml:space="preserve">                        Рабочая станция на 3 раб.места, гл.600 мм на П образном м/к 60х30 цвета ANT, цвет заглушки ANT, столешница БЕЛЫЙ</v>
          </cell>
          <cell r="D529" t="str">
            <v>БЕЛЫЙ</v>
          </cell>
          <cell r="E529">
            <v>57109</v>
          </cell>
          <cell r="F529" t="str">
            <v>шт</v>
          </cell>
        </row>
        <row r="530">
          <cell r="A530" t="str">
            <v>EVL654/П/60х30/</v>
          </cell>
          <cell r="B530" t="str">
            <v>EVL654/П/60х30/ANT/ANT.U003</v>
          </cell>
          <cell r="C530" t="str">
            <v xml:space="preserve">                        Рабочая станция на 3 раб.места, гл.600 мм на П образном м/к 60х30 цвета ANT, цвет заглушки ANT, столешница Дуб Честерфилд </v>
          </cell>
          <cell r="D530" t="str">
            <v>Дуб Честерфилд</v>
          </cell>
          <cell r="E530">
            <v>60363</v>
          </cell>
          <cell r="F530" t="str">
            <v>шт</v>
          </cell>
        </row>
        <row r="531">
          <cell r="A531" t="str">
            <v/>
          </cell>
          <cell r="C531" t="str">
            <v xml:space="preserve">                    EVL657 Рабочая станция на 3 раб.места , (бенч-система) глубиной 700 мм , 3600*700*750</v>
          </cell>
        </row>
        <row r="532">
          <cell r="A532" t="str">
            <v>EVL657/П/60х30/</v>
          </cell>
          <cell r="B532" t="str">
            <v>EVL657/П/60х30/ANT/ANT.SLT</v>
          </cell>
          <cell r="C532" t="str">
            <v xml:space="preserve">                        Рабочая станция на 3 раб.места, гл.700 мм на П образном м/к 60х30 цвета ANT, цвет заглушки ANT, столешница Салтилло</v>
          </cell>
          <cell r="D532" t="str">
            <v>Салтилло</v>
          </cell>
          <cell r="E532">
            <v>57987</v>
          </cell>
          <cell r="F532" t="str">
            <v>шт</v>
          </cell>
        </row>
        <row r="533">
          <cell r="A533" t="str">
            <v/>
          </cell>
          <cell r="C533" t="str">
            <v xml:space="preserve">                    EVL658 Рабочая станция на 3 раб.места , (бенч-система) глубиной 700 мм , 4200*700*750</v>
          </cell>
        </row>
        <row r="534">
          <cell r="A534" t="str">
            <v>EVL658/П/60х30/</v>
          </cell>
          <cell r="B534" t="str">
            <v>EVL658/П/60х30/ANT/ANT.U003</v>
          </cell>
          <cell r="C534" t="str">
            <v xml:space="preserve">                        Рабочая станция на 3 раб.места, гл.700 мм на П образном м/к 60х30 цвета ANT, цвет заглушки ANT, столешница Дуб Честерфилд </v>
          </cell>
          <cell r="D534" t="str">
            <v>Дуб Честерфилд</v>
          </cell>
          <cell r="E534">
            <v>60283</v>
          </cell>
          <cell r="F534" t="str">
            <v>шт</v>
          </cell>
        </row>
        <row r="535">
          <cell r="A535" t="str">
            <v>EVL658/П/60х30/</v>
          </cell>
          <cell r="B535" t="str">
            <v>EVL658/П/60х30/WHT/H.H</v>
          </cell>
          <cell r="C535" t="str">
            <v xml:space="preserve">                        Рабочая станция на 3 раб.места, гл.700 мм на П образном м/к 60х30 цвета WHT, цвет заглушки H, столешница БЕЛЫЙ</v>
          </cell>
          <cell r="D535" t="str">
            <v>БЕЛЫЙ</v>
          </cell>
          <cell r="E535">
            <v>60283</v>
          </cell>
          <cell r="F535" t="str">
            <v>шт</v>
          </cell>
        </row>
        <row r="536">
          <cell r="A536" t="str">
            <v/>
          </cell>
          <cell r="C536" t="str">
            <v xml:space="preserve">                    EVL659 Рабочая станция на 3 раб.места , (бенч-система) глубиной 700 мм , 4800*700*750</v>
          </cell>
        </row>
        <row r="537">
          <cell r="A537" t="str">
            <v>EVL659/П/60х30/</v>
          </cell>
          <cell r="B537" t="str">
            <v>EVL659/П/60х30/ANT/ANT.U003</v>
          </cell>
          <cell r="C537" t="str">
            <v xml:space="preserve">                        Рабочая станция на 3 раб.места, гл.700 мм на П образном м/к 60х30 цвета ANT, цвет заглушки ANT, столешница Дуб Честерфилд </v>
          </cell>
          <cell r="D537" t="str">
            <v>Дуб Честерфилд</v>
          </cell>
          <cell r="E537">
            <v>69970</v>
          </cell>
          <cell r="F537" t="str">
            <v>шт</v>
          </cell>
        </row>
        <row r="538">
          <cell r="A538" t="str">
            <v/>
          </cell>
          <cell r="C538" t="str">
            <v xml:space="preserve">                    EVL661 Рабочая станция на 3 раб.места , (бенч-система), глубиной 800 мм , 4200*800*750</v>
          </cell>
        </row>
        <row r="539">
          <cell r="A539" t="str">
            <v>EVL661/А/60х30/</v>
          </cell>
          <cell r="B539" t="str">
            <v>EVL661/А/60х30/WHT/H.H</v>
          </cell>
          <cell r="C539" t="str">
            <v xml:space="preserve">                        Рабочая станция на 3 раб.места, гл.800 мм на А образном м/к 60х30 цвета WHT, цвет заглушки H, столешница БЕЛЫЙ</v>
          </cell>
          <cell r="D539" t="str">
            <v>БЕЛЫЙ</v>
          </cell>
          <cell r="E539">
            <v>61558</v>
          </cell>
          <cell r="F539" t="str">
            <v>шт</v>
          </cell>
        </row>
        <row r="540">
          <cell r="A540" t="str">
            <v/>
          </cell>
          <cell r="C540" t="str">
            <v xml:space="preserve">                    EVL662 Рабочая станция на 3 раб.места , (бенч-система), глубиной 800 мм , 4800*800*750</v>
          </cell>
        </row>
        <row r="541">
          <cell r="A541" t="str">
            <v>EVL662/П/60х30/</v>
          </cell>
          <cell r="B541" t="str">
            <v>EVL662/П/60х30/ANT/ANT.U003</v>
          </cell>
          <cell r="C541" t="str">
            <v xml:space="preserve">                        Рабочая станция на 3 раб.места, гл.800 мм на П образном м/к 60х30 цвета ANT, цвет заглушки ANT, столешница Дуб Честерфилд </v>
          </cell>
          <cell r="D541" t="str">
            <v>Дуб Честерфилд</v>
          </cell>
          <cell r="E541">
            <v>64496</v>
          </cell>
          <cell r="F541" t="str">
            <v>шт</v>
          </cell>
        </row>
        <row r="542">
          <cell r="A542" t="str">
            <v/>
          </cell>
          <cell r="C542" t="str">
            <v xml:space="preserve">                    EVL663 Рабочая станция на 4 раб.места , с шириной 1-го рабочего места 600 мм , 2400*1236*750</v>
          </cell>
        </row>
        <row r="543">
          <cell r="A543" t="str">
            <v>HM183622.H</v>
          </cell>
          <cell r="B543" t="str">
            <v>HM183622.H</v>
          </cell>
          <cell r="C543" t="str">
            <v xml:space="preserve">                        EVL663 Рабочая станция на 4 раб.места , с шириной 1-го рабочего места 600 мм .П/60х30/ANT/Загл ANT , 2000*1236*750</v>
          </cell>
          <cell r="D543" t="str">
            <v>БЕЛЫЙ</v>
          </cell>
          <cell r="E543">
            <v>64769</v>
          </cell>
          <cell r="F543" t="str">
            <v>шт</v>
          </cell>
        </row>
        <row r="544">
          <cell r="A544" t="str">
            <v>EVL663/П/60х30/</v>
          </cell>
          <cell r="B544" t="str">
            <v>EVL663/П/60х30/ANT/ANT.H</v>
          </cell>
          <cell r="C544" t="str">
            <v xml:space="preserve">                        Рабочая станция на 4 раб.места , с шириной 1-го рабочего места 600 мм на П образном м/к 60х30 цвета ANT, цвет заглушки ANT, столешница БЕЛЫЙ</v>
          </cell>
          <cell r="D544" t="str">
            <v>БЕЛЫЙ</v>
          </cell>
          <cell r="E544">
            <v>66946</v>
          </cell>
          <cell r="F544" t="str">
            <v>шт</v>
          </cell>
        </row>
        <row r="545">
          <cell r="A545" t="str">
            <v>EVL663/П/60х30/</v>
          </cell>
          <cell r="B545" t="str">
            <v>EVL663/П/60х30/ANT/ANT.U003</v>
          </cell>
          <cell r="C545" t="str">
            <v xml:space="preserve">                        Рабочая станция на 4 раб.места , с шириной 1-го рабочего места 600 мм на П образном м/к 60х30 цвета ANT, цвет заглушки ANT, столешница Дуб Честерфилд </v>
          </cell>
          <cell r="D545" t="str">
            <v>Дуб Честерфилд</v>
          </cell>
          <cell r="E545">
            <v>65770</v>
          </cell>
          <cell r="F545" t="str">
            <v>шт</v>
          </cell>
        </row>
        <row r="546">
          <cell r="A546" t="str">
            <v>EVL663/П/60х30/</v>
          </cell>
          <cell r="B546" t="str">
            <v>EVL663/П/60х30/GR/H.H</v>
          </cell>
          <cell r="C546" t="str">
            <v xml:space="preserve">                        Рабочая станция на 4 раб.места , с шириной 1-го рабочего места 600 мм на П образном м/к 60х30 цвета GR, цвет заглушки H, столешница БЕЛЫЙ</v>
          </cell>
          <cell r="D546" t="str">
            <v>БЕЛЫЙ</v>
          </cell>
          <cell r="E546">
            <v>65770</v>
          </cell>
          <cell r="F546" t="str">
            <v>шт</v>
          </cell>
        </row>
        <row r="547">
          <cell r="A547" t="str">
            <v/>
          </cell>
          <cell r="C547" t="str">
            <v xml:space="preserve">                    EVL665 Рабочая станция на 4 раб.места , с шириной 1-го рабочего места 600 мм , 3200*1236*750</v>
          </cell>
        </row>
        <row r="548">
          <cell r="A548" t="str">
            <v>EVL665/П/60х30/</v>
          </cell>
          <cell r="B548" t="str">
            <v>EVL665/П/60х30/ANT/ANT.SLT</v>
          </cell>
          <cell r="C548" t="str">
            <v xml:space="preserve">                        Рабочая станция на 4 раб.места , с шириной 1-го рабочего места 600 мм на П образном м/к 60х30 цвета ANT, цвет заглушки ANT, столешница Салтилло</v>
          </cell>
          <cell r="D548" t="str">
            <v>Салтилло</v>
          </cell>
          <cell r="E548">
            <v>71706</v>
          </cell>
          <cell r="F548" t="str">
            <v>шт</v>
          </cell>
        </row>
        <row r="549">
          <cell r="A549" t="str">
            <v/>
          </cell>
          <cell r="C549" t="str">
            <v xml:space="preserve">                    EVL666 Рабочая станция на 4 раб.места , с шириной 1-го рабочего места 700 мм , 2400*1436*750</v>
          </cell>
        </row>
        <row r="550">
          <cell r="A550" t="str">
            <v>EVL666/A/60х30/</v>
          </cell>
          <cell r="B550" t="str">
            <v>EVL666/A/60х30/ANT/ANT.U003</v>
          </cell>
          <cell r="C550" t="str">
            <v xml:space="preserve">                        Рабочая станция на 4 раб.места , с шириной 1-го рабочего места 700 мм на A образном м/к 60х30 цвета ANT, цвет заглушки ANT, столешница Дуб честерфилд</v>
          </cell>
          <cell r="D550" t="str">
            <v>Дуб Честерфилд</v>
          </cell>
          <cell r="E550">
            <v>59966</v>
          </cell>
          <cell r="F550" t="str">
            <v>шт</v>
          </cell>
        </row>
        <row r="551">
          <cell r="A551" t="str">
            <v>EVL666/О/60х30/</v>
          </cell>
          <cell r="B551" t="str">
            <v>EVL666/О/60х30/ANT/ANT.H</v>
          </cell>
          <cell r="C551" t="str">
            <v xml:space="preserve">                        Рабочая станция на 4 раб.места , с шириной 1-го рабочего места 700 мм на О образном м/к 60х30 цвета ANT, цвет заглушки ANT, столешница БЕЛЫЙ</v>
          </cell>
          <cell r="D551" t="str">
            <v>БЕЛЫЙ</v>
          </cell>
          <cell r="E551">
            <v>59966</v>
          </cell>
          <cell r="F551" t="str">
            <v>шт</v>
          </cell>
        </row>
        <row r="552">
          <cell r="A552" t="str">
            <v/>
          </cell>
          <cell r="C552" t="str">
            <v xml:space="preserve">                    EVL667 Рабочая станция на 4 раб.места , с шириной 1-го рабочего места 700 мм , 2800*1436*750</v>
          </cell>
        </row>
        <row r="553">
          <cell r="A553" t="str">
            <v>EVL667/О/60х30/</v>
          </cell>
          <cell r="B553" t="str">
            <v>EVL667/О/60х30/ANT/ANT.H</v>
          </cell>
          <cell r="C553" t="str">
            <v xml:space="preserve">                        Рабочая станция на 4 раб.места , с шириной 1-го рабочего места 700 мм на О образном м/к 60х30 цвета ANT, цвет заглушки ANT, столешница БЕЛЫЙ</v>
          </cell>
          <cell r="D553" t="str">
            <v>БЕЛЫЙ</v>
          </cell>
          <cell r="E553">
            <v>72958</v>
          </cell>
          <cell r="F553" t="str">
            <v>шт</v>
          </cell>
        </row>
        <row r="554">
          <cell r="A554" t="str">
            <v>EVL667/П/60х30/</v>
          </cell>
          <cell r="B554" t="str">
            <v>EVL667/П/60х30/ANT/ANT.H</v>
          </cell>
          <cell r="C554" t="str">
            <v xml:space="preserve">                        Рабочая станция на 4 раб.места , с шириной 1-го рабочего места 700 мм на П образном м/к 60х30 цвета ANT, цвет заглушки ANT, столешница БЕЛЫЙ</v>
          </cell>
          <cell r="D554" t="str">
            <v>БЕЛЫЙ</v>
          </cell>
          <cell r="E554">
            <v>71878</v>
          </cell>
          <cell r="F554" t="str">
            <v>шт</v>
          </cell>
        </row>
        <row r="555">
          <cell r="A555" t="str">
            <v>EVL667/П/60х30/</v>
          </cell>
          <cell r="B555" t="str">
            <v>EVL667/П/60х30/ANT/ANT.U003</v>
          </cell>
          <cell r="C555" t="str">
            <v xml:space="preserve">                        Рабочая станция на 4 раб.места , с шириной 1-го рабочего места 700 мм на П образном м/к 60х30 цвета ANT, цвет заглушки ANT, столешница Дуб Честерфилд </v>
          </cell>
          <cell r="D555" t="str">
            <v>Дуб Честерфилд</v>
          </cell>
          <cell r="E555">
            <v>71878</v>
          </cell>
          <cell r="F555" t="str">
            <v>шт</v>
          </cell>
        </row>
        <row r="556">
          <cell r="A556" t="str">
            <v>EVL667/П/60х30/</v>
          </cell>
          <cell r="B556" t="str">
            <v>EVL667/П/60х30/ANT/ANT.SLT</v>
          </cell>
          <cell r="C556" t="str">
            <v xml:space="preserve">                        Рабочая станция на 4 раб.места , с шириной 1-го рабочего места 700 мм на П образном м/к 60х30 цвета ANT, цвет заглушки ANT, столешница Салтилло</v>
          </cell>
          <cell r="D556" t="str">
            <v>Салтилло</v>
          </cell>
          <cell r="E556">
            <v>71878</v>
          </cell>
          <cell r="F556" t="str">
            <v>шт</v>
          </cell>
        </row>
        <row r="557">
          <cell r="A557" t="str">
            <v>EVL667/П/60х30/</v>
          </cell>
          <cell r="B557" t="str">
            <v>EVL667/П/60х30/WHT/H.H</v>
          </cell>
          <cell r="C557" t="str">
            <v xml:space="preserve">                        Рабочая станция на 4 раб.места , с шириной 1-го рабочего места 700 мм на П образном м/к 60х30 цвета WHT, цвет заглушки H, столешница БЕЛЫЙ</v>
          </cell>
          <cell r="D557" t="str">
            <v>БЕЛЫЙ</v>
          </cell>
          <cell r="E557">
            <v>71878</v>
          </cell>
          <cell r="F557" t="str">
            <v>шт</v>
          </cell>
        </row>
        <row r="558">
          <cell r="A558" t="str">
            <v/>
          </cell>
          <cell r="C558" t="str">
            <v xml:space="preserve">                    EVL668 Рабочая станция на 4 раб.места , с шириной 1-го рабочего места 700 мм , 3200*1436*750</v>
          </cell>
        </row>
        <row r="559">
          <cell r="A559" t="str">
            <v>EVL668/А/60х30/</v>
          </cell>
          <cell r="B559" t="str">
            <v>EVL668/А/60х30/ANT/ANT.U003</v>
          </cell>
          <cell r="C559" t="str">
            <v xml:space="preserve">                        Рабочая станция на 4 раб.места , с шириной 1-го рабочего места 700 мм на А образном м/к 60х30 цвета ANT, цвет заглушки ANT, столешница Дуб Честерфилд </v>
          </cell>
          <cell r="D559" t="str">
            <v>Дуб Честерфилд</v>
          </cell>
          <cell r="E559">
            <v>83987</v>
          </cell>
          <cell r="F559" t="str">
            <v>шт</v>
          </cell>
        </row>
        <row r="560">
          <cell r="A560" t="str">
            <v>EVL668/А/60х30/</v>
          </cell>
          <cell r="B560" t="str">
            <v>EVL668/А/60х30/WHT/H.H</v>
          </cell>
          <cell r="C560" t="str">
            <v xml:space="preserve">                        Рабочая станция на 4 раб.места , с шириной 1-го рабочего места 700 мм на А образном м/к 60х30 цвета WHT, цвет заглушки H, столешница БЕЛЫЙ</v>
          </cell>
          <cell r="D560" t="str">
            <v>БЕЛЫЙ</v>
          </cell>
          <cell r="E560">
            <v>83987</v>
          </cell>
          <cell r="F560" t="str">
            <v>шт</v>
          </cell>
        </row>
        <row r="561">
          <cell r="A561" t="str">
            <v>EVL668/П/60х30/</v>
          </cell>
          <cell r="B561" t="str">
            <v>EVL668/П/60х30/ANT/ANT.U003</v>
          </cell>
          <cell r="C561" t="str">
            <v xml:space="preserve">                        Рабочая станция на 4 раб.места , с шириной 1-го рабочего места 700 мм на П образном м/к 60х30 цвета ANT, цвет заглушки ANT, столешница Дуб Честерфилд </v>
          </cell>
          <cell r="D561" t="str">
            <v>Дуб Честерфилд</v>
          </cell>
          <cell r="E561">
            <v>83987</v>
          </cell>
          <cell r="F561" t="str">
            <v>шт</v>
          </cell>
        </row>
        <row r="562">
          <cell r="A562" t="str">
            <v>EVL668/П/60х30/</v>
          </cell>
          <cell r="B562" t="str">
            <v>EVL668/П/60х30/ANT/ANT.SLT</v>
          </cell>
          <cell r="C562" t="str">
            <v xml:space="preserve">                        Рабочая станция на 4 раб.места , с шириной 1-го рабочего места 700 мм на П образном м/к 60х30 цвета ANT, цвет заглушки ANT, столешница Салтилло</v>
          </cell>
          <cell r="D562" t="str">
            <v>Салтилло</v>
          </cell>
          <cell r="E562">
            <v>83987</v>
          </cell>
          <cell r="F562" t="str">
            <v>шт</v>
          </cell>
        </row>
        <row r="563">
          <cell r="A563" t="str">
            <v/>
          </cell>
          <cell r="C563" t="str">
            <v xml:space="preserve">                    EVL670 Рабочая станция на 4 раб.места , с шириной 1-го рабочего места 800 мм , 2800*1636*750</v>
          </cell>
        </row>
        <row r="564">
          <cell r="A564" t="str">
            <v>EVL670/А/60х30/</v>
          </cell>
          <cell r="B564" t="str">
            <v>EVL670/А/60х30/WHT/H.H</v>
          </cell>
          <cell r="C564" t="str">
            <v xml:space="preserve">                        Рабочая станция на 4 раб.места , с шириной 1-го рабочего места 800 мм на А образном м/к 60х30 цвета WHT, цвет заглушки H, столешница БЕЛЫЙ</v>
          </cell>
          <cell r="D564" t="str">
            <v>БЕЛЫЙ</v>
          </cell>
          <cell r="E564">
            <v>74554</v>
          </cell>
          <cell r="F564" t="str">
            <v>шт</v>
          </cell>
        </row>
        <row r="565">
          <cell r="A565" t="str">
            <v>EVL670/П/60х30/</v>
          </cell>
          <cell r="B565" t="str">
            <v>EVL670/П/60х30/ANT/ANT.U003</v>
          </cell>
          <cell r="C565" t="str">
            <v xml:space="preserve">                        Рабочая станция на 4 раб.места , с шириной 1-го рабочего места 800 мм на П образном м/к 60х30 цвета ANT, цвет заглушки ANT, столешница Дуб Честерфилд </v>
          </cell>
          <cell r="D565" t="str">
            <v>Дуб Честерфилд</v>
          </cell>
          <cell r="E565">
            <v>75327</v>
          </cell>
          <cell r="F565" t="str">
            <v>шт</v>
          </cell>
        </row>
        <row r="566">
          <cell r="A566" t="str">
            <v/>
          </cell>
          <cell r="C566" t="str">
            <v xml:space="preserve">                    EVL671 Рабочая станция на 4 раб.места , с шириной 1-го рабочего места 800 мм , 3200*1636*750</v>
          </cell>
        </row>
        <row r="567">
          <cell r="A567" t="str">
            <v>EVL671/А/60х30/</v>
          </cell>
          <cell r="B567" t="str">
            <v>EVL671/А/60х30/WHT/H.H</v>
          </cell>
          <cell r="C567" t="str">
            <v xml:space="preserve">                        Рабочая станция на 4 раб.места , с шириной 1-го рабочего места 800 мм на А образном м/к 60х30 цвета WHT, цвет заглушки H, столешница БЕЛЫЙ</v>
          </cell>
          <cell r="D567" t="str">
            <v>БЕЛЫЙ</v>
          </cell>
          <cell r="E567">
            <v>77128</v>
          </cell>
          <cell r="F567" t="str">
            <v>шт</v>
          </cell>
        </row>
        <row r="568">
          <cell r="A568" t="str">
            <v>EVL671/П/40х40/</v>
          </cell>
          <cell r="B568" t="str">
            <v>EVL671/П/40х40/ANT/ANT.U003</v>
          </cell>
          <cell r="C568" t="str">
            <v xml:space="preserve">                        Рабочая станция на 4 раб.места , с шириной 1-го рабочего места 800 мм на П образном м/к 40х40 цвета ANT, цвет заглушки ANT, столешница Дуб Честерфилд </v>
          </cell>
          <cell r="D568" t="str">
            <v>Дуб Честерфилд</v>
          </cell>
          <cell r="E568">
            <v>77152</v>
          </cell>
          <cell r="F568" t="str">
            <v>шт</v>
          </cell>
        </row>
        <row r="569">
          <cell r="A569" t="str">
            <v>EVL671/П/60х30/</v>
          </cell>
          <cell r="B569" t="str">
            <v>EVL671/П/60х30/ANT/ANT.U003</v>
          </cell>
          <cell r="C569" t="str">
            <v xml:space="preserve">                        Рабочая станция на 4 раб.места , с шириной 1-го рабочего места 800 мм на П образном м/к 60х30 цвета ANT, цвет заглушки ANT, столешница Дуб Честерфилд </v>
          </cell>
          <cell r="D569" t="str">
            <v>Дуб Честерфилд</v>
          </cell>
          <cell r="E569">
            <v>78478</v>
          </cell>
          <cell r="F569" t="str">
            <v>шт</v>
          </cell>
        </row>
        <row r="570">
          <cell r="A570" t="str">
            <v>EVL671/П/60х30/</v>
          </cell>
          <cell r="B570" t="str">
            <v>EVL671/П/60х30/GR/H.H</v>
          </cell>
          <cell r="C570" t="str">
            <v xml:space="preserve">                        Рабочая станция на 4 раб.места , с шириной 1-го рабочего места 800 мм на П образном м/к 60х30 цвета GR, цвет заглушки H, столешница БЕЛЫЙ</v>
          </cell>
          <cell r="D570" t="str">
            <v>БЕЛЫЙ</v>
          </cell>
          <cell r="E570">
            <v>78478</v>
          </cell>
          <cell r="F570" t="str">
            <v>шт</v>
          </cell>
        </row>
        <row r="571">
          <cell r="A571" t="str">
            <v/>
          </cell>
          <cell r="C571" t="str">
            <v xml:space="preserve">                    EVL672 Рабочая станция на 6 раб.мест ,с шириной 1-го рабочего места 600 мм , 3600*1236*750</v>
          </cell>
        </row>
        <row r="572">
          <cell r="A572" t="str">
            <v>EVL672/П/60х30/</v>
          </cell>
          <cell r="B572" t="str">
            <v>EVL672/П/60х30/ANT/ANT.H</v>
          </cell>
          <cell r="C572" t="str">
            <v xml:space="preserve">                        Рабочая станция на 6 раб.мест ,с шириной 1-го рабочего места 600 мм на П образном м/к 60х30 цвета ANT, цвет заглушки ANT, столешница БЕЛЫЙ</v>
          </cell>
          <cell r="D572" t="str">
            <v>БЕЛЫЙ</v>
          </cell>
          <cell r="E572">
            <v>98764</v>
          </cell>
          <cell r="F572" t="str">
            <v>шт</v>
          </cell>
        </row>
        <row r="573">
          <cell r="A573" t="str">
            <v>EVL672/П/60х30/</v>
          </cell>
          <cell r="B573" t="str">
            <v>EVL672/П/60х30/ANT/ANT.U003</v>
          </cell>
          <cell r="C573" t="str">
            <v xml:space="preserve">                        Рабочая станция на 6 раб.мест ,с шириной 1-го рабочего места 600 мм на П образном м/к 60х30 цвета ANT, цвет заглушки ANT, столешница Дуб Честерфилд </v>
          </cell>
          <cell r="D573" t="str">
            <v>Дуб Честерфилд</v>
          </cell>
          <cell r="E573">
            <v>97047</v>
          </cell>
          <cell r="F573" t="str">
            <v>шт</v>
          </cell>
        </row>
        <row r="574">
          <cell r="A574" t="str">
            <v/>
          </cell>
          <cell r="C574" t="str">
            <v xml:space="preserve">                    EVL674 Рабочая станция на 6 раб.мест ,с шириной 1-го рабочего места 600 мм , 4800*1236*750</v>
          </cell>
        </row>
        <row r="575">
          <cell r="A575" t="str">
            <v>EVL674/П/60х30/</v>
          </cell>
          <cell r="B575" t="str">
            <v>EVL674/П/60х30/ANT/ANT.H</v>
          </cell>
          <cell r="C575" t="str">
            <v xml:space="preserve">                        Рабочая станция на 6 раб.мест, с шириной 1-го рабочего места 600 мм на П образном м/к 60х30 цвета ANT, цвет заглушки ANT, столешница Белая </v>
          </cell>
          <cell r="D575" t="str">
            <v>БЕЛЫЙ</v>
          </cell>
          <cell r="E575">
            <v>118420</v>
          </cell>
          <cell r="F575" t="str">
            <v>шт</v>
          </cell>
        </row>
        <row r="576">
          <cell r="A576" t="str">
            <v/>
          </cell>
          <cell r="C576" t="str">
            <v xml:space="preserve">                    EVL675 Рабочая станция на 6 раб.мест, с шириной 1-го рабочего места 700 мм , 3600*1436*750</v>
          </cell>
        </row>
        <row r="577">
          <cell r="A577" t="str">
            <v>EVL675/А/60х30/</v>
          </cell>
          <cell r="B577" t="str">
            <v>EVL675/А/60х30/ANT/ANT.U003</v>
          </cell>
          <cell r="C577" t="str">
            <v xml:space="preserve">                        Рабочая станция на 6 раб.мест, с шириной 1-го рабочего места 700 мм на А образном м/к 60х30 цвета ANT, цвет заглушки ANT, столешница Дуб честерфилд</v>
          </cell>
          <cell r="D577" t="str">
            <v>Дуб Честерфилд</v>
          </cell>
          <cell r="E577">
            <v>101342</v>
          </cell>
          <cell r="F577" t="str">
            <v>шт</v>
          </cell>
        </row>
        <row r="578">
          <cell r="A578" t="str">
            <v>EVL675/О/60х30/</v>
          </cell>
          <cell r="B578" t="str">
            <v>EVL675/О/60х30/ANT/ANT.H</v>
          </cell>
          <cell r="C578" t="str">
            <v xml:space="preserve">                        Рабочая станция на 6 раб.мест, с шириной 1-го рабочего места 700 мм на О образном м/к 60х30 цвета ANT, цвет заглушки ANT, столешница БЕЛЫЙ</v>
          </cell>
          <cell r="D578" t="str">
            <v>БЕЛЫЙ</v>
          </cell>
          <cell r="E578">
            <v>101965</v>
          </cell>
          <cell r="F578" t="str">
            <v>шт</v>
          </cell>
        </row>
        <row r="579">
          <cell r="A579" t="str">
            <v>EVL675/О/60х30/</v>
          </cell>
          <cell r="B579" t="str">
            <v>EVL675/О/60х30/ANT/ANT.U003</v>
          </cell>
          <cell r="C579" t="str">
            <v xml:space="preserve">                        Рабочая станция на 6 раб.мест, с шириной 1-го рабочего места 700 мм на О образном м/к 60х30 цвета ANT, цвет заглушки ANT, столешница Дуб Честерфилд </v>
          </cell>
          <cell r="D579" t="str">
            <v>Дуб Честерфилд</v>
          </cell>
          <cell r="E579">
            <v>101965</v>
          </cell>
          <cell r="F579" t="str">
            <v>шт</v>
          </cell>
        </row>
        <row r="580">
          <cell r="A580" t="str">
            <v>EVL675/О/60х30/</v>
          </cell>
          <cell r="B580" t="str">
            <v>EVL675/О/60х30/WHT/ANT.U003</v>
          </cell>
          <cell r="C580" t="str">
            <v xml:space="preserve">                        Рабочая станция на 6 раб.мест, с шириной 1-го рабочего места 700 мм на О образном м/к 60х30 цвета WHT, цвет заглушки ANT, столешница Дуб Честерфилд </v>
          </cell>
          <cell r="D580" t="str">
            <v>Дуб Честерфилд</v>
          </cell>
          <cell r="E580">
            <v>101965</v>
          </cell>
          <cell r="F580" t="str">
            <v>шт</v>
          </cell>
        </row>
        <row r="581">
          <cell r="A581" t="str">
            <v>EVL675/П/60х30/</v>
          </cell>
          <cell r="B581" t="str">
            <v>EVL675/П/60х30/ANT/ANT.SLT</v>
          </cell>
          <cell r="C581" t="str">
            <v xml:space="preserve">                        Рабочая станция на 6 раб.мест, с шириной 1-го рабочего места 700 мм на П образном м/к 60х30 цвета ANT, цвет заглушки ANT, столешница Салтилло</v>
          </cell>
          <cell r="D581" t="str">
            <v>Салтилло</v>
          </cell>
          <cell r="E581">
            <v>101342</v>
          </cell>
          <cell r="F581" t="str">
            <v>шт</v>
          </cell>
        </row>
        <row r="582">
          <cell r="A582" t="str">
            <v>EVL675/П/60х30/</v>
          </cell>
          <cell r="B582" t="str">
            <v>EVL675/П/60х30/GR/H.H</v>
          </cell>
          <cell r="C582" t="str">
            <v xml:space="preserve">                        Рабочая станция на 6 раб.мест, с шириной 1-го рабочего места 700 мм на П образном м/к 60х30 цвета GR, цвет заглушки H, столешница БЕЛЫЙ</v>
          </cell>
          <cell r="D582" t="str">
            <v>БЕЛЫЙ</v>
          </cell>
          <cell r="E582">
            <v>101342</v>
          </cell>
          <cell r="F582" t="str">
            <v>шт</v>
          </cell>
        </row>
        <row r="583">
          <cell r="A583" t="str">
            <v/>
          </cell>
          <cell r="C583" t="str">
            <v xml:space="preserve">                    EVL676 Рабочая станция на 6 раб.мест, с шириной 1-го рабочего места 700 мм , 4200*1436*750</v>
          </cell>
        </row>
        <row r="584">
          <cell r="A584" t="str">
            <v>EVL676/А/60х30/</v>
          </cell>
          <cell r="B584" t="str">
            <v>EVL676/А/60х30/ANT/ANT.U003</v>
          </cell>
          <cell r="C584" t="str">
            <v xml:space="preserve">                        Рабочая станция на 6 раб.мест, с шириной 1-го рабочего места 700 мм на А образном м/к 60х30 цвета ANT, цвет заглушки ANT, столешница Дуб Честерфилд </v>
          </cell>
          <cell r="D584" t="str">
            <v>Дуб Честерфилд</v>
          </cell>
          <cell r="E584">
            <v>105937</v>
          </cell>
          <cell r="F584" t="str">
            <v>шт</v>
          </cell>
        </row>
        <row r="585">
          <cell r="A585" t="str">
            <v>EVL676/П/60х30/</v>
          </cell>
          <cell r="B585" t="str">
            <v>EVL676/П/60х30/ANT/ANT.H</v>
          </cell>
          <cell r="C585" t="str">
            <v xml:space="preserve">                        Рабочая станция на 6 раб.мест, с шириной 1-го рабочего места 700 мм на П образном м/к 60х30 цвета ANT, цвет заглушки ANT, столешница БЕЛЫЙ</v>
          </cell>
          <cell r="D585" t="str">
            <v>БЕЛЫЙ</v>
          </cell>
          <cell r="E585">
            <v>106162</v>
          </cell>
          <cell r="F585" t="str">
            <v>шт</v>
          </cell>
        </row>
        <row r="586">
          <cell r="A586" t="str">
            <v>EVL676/П/60х30/</v>
          </cell>
          <cell r="B586" t="str">
            <v>EVL676/П/60х30/ANT/ANT.U003</v>
          </cell>
          <cell r="C586" t="str">
            <v xml:space="preserve">                        Рабочая станция на 6 раб.мест, с шириной 1-го рабочего места 700 мм на П образном м/к 60х30 цвета ANT, цвет заглушки ANT, столешница Дуб Честерфилд </v>
          </cell>
          <cell r="D586" t="str">
            <v>Дуб Честерфилд</v>
          </cell>
          <cell r="E586">
            <v>106162</v>
          </cell>
          <cell r="F586" t="str">
            <v>шт</v>
          </cell>
        </row>
        <row r="587">
          <cell r="A587" t="str">
            <v>EVL676/П/60х30/</v>
          </cell>
          <cell r="B587" t="str">
            <v>EVL676/П/60х30/ANT/ANT.SLT</v>
          </cell>
          <cell r="C587" t="str">
            <v xml:space="preserve">                        Рабочая станция на 6 раб.мест, с шириной 1-го рабочего места 700 мм на П образном м/к 60х30 цвета ANT, цвет заглушки ANT, столешница Салтилло</v>
          </cell>
          <cell r="D587" t="str">
            <v>Салтилло</v>
          </cell>
          <cell r="E587">
            <v>106162</v>
          </cell>
          <cell r="F587" t="str">
            <v>шт</v>
          </cell>
        </row>
        <row r="588">
          <cell r="A588" t="str">
            <v>EVL676/П/60х30/</v>
          </cell>
          <cell r="B588" t="str">
            <v>EVL676/П/60х30/WHT/H.H</v>
          </cell>
          <cell r="C588" t="str">
            <v xml:space="preserve">                        Рабочая станция на 6 раб.мест, с шириной 1-го рабочего места 700 мм на П образном м/к 60х30 цвета WHT, цвет заглушки H, столешница БЕЛЫЙ</v>
          </cell>
          <cell r="D588" t="str">
            <v>БЕЛЫЙ</v>
          </cell>
          <cell r="E588">
            <v>106162</v>
          </cell>
          <cell r="F588" t="str">
            <v>шт</v>
          </cell>
        </row>
        <row r="589">
          <cell r="A589" t="str">
            <v/>
          </cell>
          <cell r="C589" t="str">
            <v xml:space="preserve">                    EVL677 Рабочая станция на 6 раб.мест, с шириной 1-го рабочего места 700 мм , 4800*1436*750</v>
          </cell>
        </row>
        <row r="590">
          <cell r="A590" t="str">
            <v>EVL677/А/60х30/</v>
          </cell>
          <cell r="B590" t="str">
            <v>EVL677/А/60х30/ANT/ANT.U003</v>
          </cell>
          <cell r="C590" t="str">
            <v xml:space="preserve">                        Рабочая станция на 6 раб.мест, с шириной 1-го рабочего места 700 мм на А образном м/к 60х30 цвета ANT, цвет заглушки ANT, столешница Дуб Честерфилд </v>
          </cell>
          <cell r="D590" t="str">
            <v>Дуб Честерфилд</v>
          </cell>
          <cell r="E590">
            <v>124071</v>
          </cell>
          <cell r="F590" t="str">
            <v>шт</v>
          </cell>
        </row>
        <row r="591">
          <cell r="A591" t="str">
            <v/>
          </cell>
          <cell r="C591" t="str">
            <v xml:space="preserve">                    EVL679 Рабочая станция на 6 раб.мест, с шириной 1-го рабочего места 800 мм , 4200*1636*750</v>
          </cell>
        </row>
        <row r="592">
          <cell r="A592" t="str">
            <v>EVL679/А/60х30/</v>
          </cell>
          <cell r="B592" t="str">
            <v>EVL679/А/60х30/WHT/H.H</v>
          </cell>
          <cell r="C592" t="str">
            <v xml:space="preserve">                        Рабочая станция на 6 раб.мест, с шириной 1-го рабочего места 800 мм на А образном м/к 60х30 цвета WHT, цвет заглушки H, столешница БЕЛЫЙ</v>
          </cell>
          <cell r="D592" t="str">
            <v>БЕЛЫЙ</v>
          </cell>
          <cell r="E592">
            <v>109948</v>
          </cell>
          <cell r="F592" t="str">
            <v>шт</v>
          </cell>
        </row>
        <row r="593">
          <cell r="A593" t="str">
            <v/>
          </cell>
          <cell r="C593" t="str">
            <v xml:space="preserve">                    EVL680 Рабочая станция на 6 раб.мест, с шириной 1-го рабочего места 800 мм , 4800*1636*750</v>
          </cell>
        </row>
        <row r="594">
          <cell r="A594" t="str">
            <v>EVL680/П/40х40/</v>
          </cell>
          <cell r="B594" t="str">
            <v>EVL680/П/40х40/ANT/ANT.U003</v>
          </cell>
          <cell r="C594" t="str">
            <v xml:space="preserve">                        Рабочая станция на 6 раб.мест, с шириной 1-го рабочего места 800 мм на П образном м/к 40х40 цвета ANT, цвет заглушки ANT, столешница Дуб Честерфилд </v>
          </cell>
          <cell r="D594" t="str">
            <v>Дуб Честерфилд</v>
          </cell>
          <cell r="E594">
            <v>113704</v>
          </cell>
          <cell r="F594" t="str">
            <v>шт</v>
          </cell>
        </row>
        <row r="595">
          <cell r="A595" t="str">
            <v>EVL680/П/60х30/</v>
          </cell>
          <cell r="B595" t="str">
            <v>EVL680/П/60х30/ANT/ANT.U003</v>
          </cell>
          <cell r="C595" t="str">
            <v xml:space="preserve">                        Рабочая станция на 6 раб.мест, с шириной 1-го рабочего места 800 мм на П образном м/к 60х30 цвета ANT, цвет заглушки ANT, столешница Дуб Честерфилд </v>
          </cell>
          <cell r="D595" t="str">
            <v>Дуб Честерфилд</v>
          </cell>
          <cell r="E595">
            <v>115828</v>
          </cell>
          <cell r="F595" t="str">
            <v>шт</v>
          </cell>
        </row>
        <row r="596">
          <cell r="A596" t="str">
            <v/>
          </cell>
          <cell r="C596" t="str">
            <v xml:space="preserve">                    EVL683 Рабочая станция , глубиной 1636 мм , 1800*1636*750</v>
          </cell>
        </row>
        <row r="597">
          <cell r="A597" t="str">
            <v>EVL683/А/60х30/</v>
          </cell>
          <cell r="B597" t="str">
            <v>EVL683/А/60х30/ANT/ANT.U003</v>
          </cell>
          <cell r="C597" t="str">
            <v xml:space="preserve">                        Рабочая станция 1800*1636*750 на А образном м/к 60х30 цвета ANT, цвет заглушки ANT, столешница Дуб Честерфилд </v>
          </cell>
          <cell r="D597" t="str">
            <v>Дуб Честерфилд</v>
          </cell>
          <cell r="E597">
            <v>43426</v>
          </cell>
          <cell r="F597" t="str">
            <v>шт</v>
          </cell>
        </row>
        <row r="598">
          <cell r="A598" t="str">
            <v>EVL683/О/60х30/</v>
          </cell>
          <cell r="B598" t="str">
            <v>EVL683/О/60х30/ANT/ANT.U003</v>
          </cell>
          <cell r="C598" t="str">
            <v xml:space="preserve">                        Рабочая станция 1800*1636*750 на О образном м/к 60х30 цвета ANT, цвет заглушки ANT, столешница Дуб Честерфилд </v>
          </cell>
          <cell r="D598" t="str">
            <v>Дуб Честерфилд</v>
          </cell>
          <cell r="E598">
            <v>47092</v>
          </cell>
          <cell r="F598" t="str">
            <v>шт</v>
          </cell>
        </row>
        <row r="599">
          <cell r="A599" t="str">
            <v/>
          </cell>
          <cell r="C599" t="str">
            <v xml:space="preserve">                    EVL731 Рабочая станция с тумбой левой 1400*1250*750</v>
          </cell>
        </row>
        <row r="600">
          <cell r="A600" t="str">
            <v>EVL731/П/60х30/</v>
          </cell>
          <cell r="B600" t="str">
            <v>EVL731/П/60х30/ANT/ANT.U003</v>
          </cell>
          <cell r="C600" t="str">
            <v xml:space="preserve">                        Рабочая станция с  тумбой левой, 1400*1250*750 на П образном м/к 60х30 цвета ANT, цвет заглушки ANT</v>
          </cell>
          <cell r="D600" t="str">
            <v>Дуб Честерфилд</v>
          </cell>
          <cell r="E600">
            <v>36200</v>
          </cell>
          <cell r="F600" t="str">
            <v>шт</v>
          </cell>
        </row>
        <row r="601">
          <cell r="A601" t="str">
            <v>EVL731/П/60х30/</v>
          </cell>
          <cell r="B601" t="str">
            <v>EVL731/П/60х30/ANT/ANT.SLT</v>
          </cell>
          <cell r="C601" t="str">
            <v xml:space="preserve">                        Рабочая станция с  тумбой левой, 1400*1250*750 на П образном м/к 60х30 цвета ANT, цвет заглушки ANT, столешница Салтилло</v>
          </cell>
          <cell r="D601" t="str">
            <v>Салтилло</v>
          </cell>
          <cell r="E601">
            <v>36200</v>
          </cell>
          <cell r="F601" t="str">
            <v>шт</v>
          </cell>
        </row>
        <row r="602">
          <cell r="A602" t="str">
            <v/>
          </cell>
          <cell r="C602" t="str">
            <v xml:space="preserve">                    EVL732 Рабочая станция с тумбой правой 1400*1250*750</v>
          </cell>
        </row>
        <row r="603">
          <cell r="A603" t="str">
            <v>EVL732/П/60х30/</v>
          </cell>
          <cell r="B603" t="str">
            <v>EVL732/П/60х30/ANT/ANT.U003</v>
          </cell>
          <cell r="C603" t="str">
            <v xml:space="preserve">                        Рабочая станция с  тумбой правой, 1400*1250*750 на П образном м/к 60х30 цвета ANT, цвет заглушки ANT, столешница Дуб Честерфилд </v>
          </cell>
          <cell r="D603" t="str">
            <v>Дуб Честерфилд</v>
          </cell>
          <cell r="E603">
            <v>36200</v>
          </cell>
          <cell r="F603" t="str">
            <v>шт</v>
          </cell>
        </row>
        <row r="604">
          <cell r="A604" t="str">
            <v>EVL732/П/60х30/</v>
          </cell>
          <cell r="B604" t="str">
            <v>EVL732/П/60х30/ANT/ANT.SLT</v>
          </cell>
          <cell r="C604" t="str">
            <v xml:space="preserve">                        Рабочая станция с  тумбой правой, 1400*1250*750 на П образном м/к 60х30 цвета ANT, цвет заглушки ANT, столешница Салтилло</v>
          </cell>
          <cell r="D604" t="str">
            <v>Салтилло</v>
          </cell>
          <cell r="E604">
            <v>36200</v>
          </cell>
          <cell r="F604" t="str">
            <v>шт</v>
          </cell>
        </row>
        <row r="605">
          <cell r="A605" t="str">
            <v/>
          </cell>
          <cell r="C605" t="str">
            <v xml:space="preserve">                    EVL733 Рабочая станция с тумбой левой 1600*1250*750</v>
          </cell>
        </row>
        <row r="606">
          <cell r="A606" t="str">
            <v>EVL733/П/40х40/</v>
          </cell>
          <cell r="B606" t="str">
            <v>EVL733/П/40х40/ANT/ANT.U003</v>
          </cell>
          <cell r="C606" t="str">
            <v xml:space="preserve">                        Рабочая станция с  тумбой левой, 1600*1250*750 на П образном м/к 40х40 цвета ANT, цвет заглушки ANT, столешница Дуб Честерфилд </v>
          </cell>
          <cell r="D606" t="str">
            <v>Дуб Честерфилд</v>
          </cell>
          <cell r="E606">
            <v>36849</v>
          </cell>
          <cell r="F606" t="str">
            <v>шт</v>
          </cell>
        </row>
        <row r="607">
          <cell r="A607" t="str">
            <v>EVL733/П/60х30/</v>
          </cell>
          <cell r="B607" t="str">
            <v>EVL733/П/60х30/ANT/ANT.SLT</v>
          </cell>
          <cell r="C607" t="str">
            <v xml:space="preserve">                        Рабочая станция с  тумбой левой, 1600*1250*750 на П образном м/к 60х30 цвета ANT, цвет заглушки ANT, столешница Салтилло</v>
          </cell>
          <cell r="D607" t="str">
            <v>Салтилло</v>
          </cell>
          <cell r="E607">
            <v>36895</v>
          </cell>
          <cell r="F607" t="str">
            <v>шт</v>
          </cell>
        </row>
        <row r="608">
          <cell r="A608" t="str">
            <v>EVL733/П/60х30/</v>
          </cell>
          <cell r="B608" t="str">
            <v>EVL733/П/60х30/ANT/ANT.U003</v>
          </cell>
          <cell r="C608" t="str">
            <v xml:space="preserve">                        Рабочая станция с тумбой левой 1600*1250*750 на П образном м/к 60х30 цвета ANT, цвет заглушки ANT, столешница Дуб Честерфилд</v>
          </cell>
          <cell r="D608" t="str">
            <v>Дуб Честерфилд</v>
          </cell>
          <cell r="E608">
            <v>36895</v>
          </cell>
          <cell r="F608" t="str">
            <v>шт</v>
          </cell>
        </row>
        <row r="609">
          <cell r="A609" t="str">
            <v/>
          </cell>
          <cell r="C609" t="str">
            <v xml:space="preserve">                    EVL734 Рабочая станция с тумбой правой 1600*1250*750</v>
          </cell>
        </row>
        <row r="610">
          <cell r="A610" t="str">
            <v>EVL734/О/40х40/</v>
          </cell>
          <cell r="B610" t="str">
            <v>EVL734/О/40х40/ANT/ANT.SLT</v>
          </cell>
          <cell r="C610" t="str">
            <v xml:space="preserve">                        Рабочая станция с  тумбой правой, 1600*1250*750 на О образном м/к 40х40 цвета ANT, цвет заглушки ANT, столешница Салтилло</v>
          </cell>
          <cell r="D610" t="str">
            <v>Салтилло</v>
          </cell>
          <cell r="E610">
            <v>37345</v>
          </cell>
          <cell r="F610" t="str">
            <v>шт</v>
          </cell>
        </row>
        <row r="611">
          <cell r="A611" t="str">
            <v>EVL734/П/40х40/</v>
          </cell>
          <cell r="B611" t="str">
            <v>EVL734/П/40х40/ANT/ANT.U003</v>
          </cell>
          <cell r="C611" t="str">
            <v xml:space="preserve">                        Рабочая станция с  тумбой правой, 1600*1250*750 на П образном м/к 40х40 цвета ANT, цвет заглушки ANT, столешница Дуб Честерфилд </v>
          </cell>
          <cell r="D611" t="str">
            <v>Дуб Честерфилд</v>
          </cell>
          <cell r="E611">
            <v>36849</v>
          </cell>
          <cell r="F611" t="str">
            <v>шт</v>
          </cell>
        </row>
        <row r="612">
          <cell r="A612" t="str">
            <v>EVL734/П/60х30/</v>
          </cell>
          <cell r="B612" t="str">
            <v>EVL734/П/60х30/ANT/ANT.SLT</v>
          </cell>
          <cell r="C612" t="str">
            <v xml:space="preserve">                        Рабочая станция с  тумбой правой, 1600*1250*750 на П образном м/к 60х30 цвета ANT, цвет заглушки ANT, столешница Салтилло</v>
          </cell>
          <cell r="D612" t="str">
            <v>Салтилло</v>
          </cell>
          <cell r="E612">
            <v>37658</v>
          </cell>
          <cell r="F612" t="str">
            <v>шт</v>
          </cell>
        </row>
        <row r="613">
          <cell r="A613" t="str">
            <v>EVL734/П/60х30/</v>
          </cell>
          <cell r="B613" t="str">
            <v>EVL734/П/60х30/ANT/ANT.U003</v>
          </cell>
          <cell r="C613" t="str">
            <v xml:space="preserve">                        Рабочая станция с тумбой правой 1600*1250*750 на П образном м/к 60х30 цвета ANT, цвет заглушки ANT, столешница Дуб Честерфилд</v>
          </cell>
          <cell r="D613" t="str">
            <v>Дуб Честерфилд</v>
          </cell>
          <cell r="E613">
            <v>37658</v>
          </cell>
          <cell r="F613" t="str">
            <v>шт</v>
          </cell>
        </row>
        <row r="614">
          <cell r="A614" t="str">
            <v/>
          </cell>
          <cell r="C614" t="str">
            <v xml:space="preserve">                    EVL735 Рабочая станция с тумбой левой 1800*1250*750</v>
          </cell>
        </row>
        <row r="615">
          <cell r="A615" t="str">
            <v>EVL735/О/60х30/</v>
          </cell>
          <cell r="B615" t="str">
            <v>EVL735/О/60х30/ANT/ANT.U003</v>
          </cell>
          <cell r="C615" t="str">
            <v xml:space="preserve">                        Рабочая станция с  тумбой левой, 1800*1250*750 на О образном м/к 60х30 цвета ANT, цвет заглушки ANT, столешница Дуб Честерфилд </v>
          </cell>
          <cell r="D615" t="str">
            <v>Дуб Честерфилд</v>
          </cell>
          <cell r="E615">
            <v>39015</v>
          </cell>
          <cell r="F615" t="str">
            <v>шт</v>
          </cell>
        </row>
        <row r="616">
          <cell r="A616" t="str">
            <v>EVL735/П/40х40/</v>
          </cell>
          <cell r="B616" t="str">
            <v>EVL735/П/40х40/ANT/ANT.U003</v>
          </cell>
          <cell r="C616" t="str">
            <v xml:space="preserve">                        Рабочая станция с  тумбой левой, 1800*1250*750 на П образном м/к 40х40 цвета ANT, цвет заглушки ANT, столешница Дуб Честерфилд </v>
          </cell>
          <cell r="D616" t="str">
            <v>Дуб Честерфилд</v>
          </cell>
          <cell r="E616">
            <v>37865</v>
          </cell>
          <cell r="F616" t="str">
            <v>шт</v>
          </cell>
        </row>
        <row r="617">
          <cell r="A617" t="str">
            <v>EVL735/П/60х30/</v>
          </cell>
          <cell r="B617" t="str">
            <v>EVL735/П/60х30/ANT/ANT.L</v>
          </cell>
          <cell r="C617" t="str">
            <v xml:space="preserve">                        Рабочая станция с  тумбой левой, 1800*1250*750 на П образном м/к 60х30 цвета ANT, цвет заглушки ANT, столешница ДУБ 131</v>
          </cell>
          <cell r="D617" t="str">
            <v>ДУБ 131</v>
          </cell>
          <cell r="E617">
            <v>37916</v>
          </cell>
          <cell r="F617" t="str">
            <v>шт</v>
          </cell>
        </row>
        <row r="618">
          <cell r="A618" t="str">
            <v>EVL735/П/60х30/</v>
          </cell>
          <cell r="B618" t="str">
            <v>EVL735/П/60х30/ANT/ANT.U003</v>
          </cell>
          <cell r="C618" t="str">
            <v xml:space="preserve">                        Рабочая станция с  тумбой левой, 1800*1250*750 на П образном м/к 60х30 цвета ANT, цвет заглушки ANT, столешница Дуб Честерфилд </v>
          </cell>
          <cell r="D618" t="str">
            <v>Дуб Честерфилд</v>
          </cell>
          <cell r="E618">
            <v>37916</v>
          </cell>
          <cell r="F618" t="str">
            <v>шт</v>
          </cell>
        </row>
        <row r="619">
          <cell r="A619" t="str">
            <v>EVL735/П/60х30/</v>
          </cell>
          <cell r="B619" t="str">
            <v>EVL735/П/60х30/ANT/ANT.SLT</v>
          </cell>
          <cell r="C619" t="str">
            <v xml:space="preserve">                        Рабочая станция с  тумбой левой, 1800*1250*750 на П образном м/к 60х30 цвета ANT, цвет заглушки ANT, столешница Салтилло</v>
          </cell>
          <cell r="D619" t="str">
            <v>Салтилло</v>
          </cell>
          <cell r="E619">
            <v>37916</v>
          </cell>
          <cell r="F619" t="str">
            <v>шт</v>
          </cell>
        </row>
        <row r="620">
          <cell r="A620" t="str">
            <v/>
          </cell>
          <cell r="C620" t="str">
            <v xml:space="preserve">                    EVL736 Рабочая станция с тумбой правой 1800*1250*750</v>
          </cell>
        </row>
        <row r="621">
          <cell r="A621" t="str">
            <v>EVL736/О/60х30/</v>
          </cell>
          <cell r="B621" t="str">
            <v>EVL736/О/60х30/ANT/ANT.U003</v>
          </cell>
          <cell r="C621" t="str">
            <v xml:space="preserve">                        Рабочая станция с  тумбой правой, 1800*1250*750 на О образном м/к 60х30 цвета ANT, цвет заглушки ANT, столешница Дуб Честерфилд </v>
          </cell>
          <cell r="D621" t="str">
            <v>Дуб Честерфилд</v>
          </cell>
          <cell r="E621">
            <v>39015</v>
          </cell>
          <cell r="F621" t="str">
            <v>шт</v>
          </cell>
        </row>
        <row r="622">
          <cell r="A622" t="str">
            <v>EVL736/О/60х30/</v>
          </cell>
          <cell r="B622" t="str">
            <v>EVL736/О/60х30/ANT/ANT.R2</v>
          </cell>
          <cell r="C622" t="str">
            <v xml:space="preserve">                        Рабочая станция с  тумбой правой, 1800*1250*750 на О образном м/к 60х30 цвета ANT, цвет заглушки ANT, столешница Светло-серый </v>
          </cell>
          <cell r="D622" t="str">
            <v>Светло-серый</v>
          </cell>
          <cell r="E622">
            <v>38997</v>
          </cell>
          <cell r="F622" t="str">
            <v>шт</v>
          </cell>
        </row>
        <row r="623">
          <cell r="A623" t="str">
            <v>EVL736/П/40х40/</v>
          </cell>
          <cell r="B623" t="str">
            <v>EVL736/П/40х40/ANT/ANT.U003</v>
          </cell>
          <cell r="C623" t="str">
            <v xml:space="preserve">                        Рабочая станция с  тумбой правой, 1800*1250*750 на П образном м/к 40х40 цвета ANT, цвет заглушки ANT, столешница Дуб Честерфилд </v>
          </cell>
          <cell r="D623" t="str">
            <v>Дуб Честерфилд</v>
          </cell>
          <cell r="E623">
            <v>37865</v>
          </cell>
          <cell r="F623" t="str">
            <v>шт</v>
          </cell>
        </row>
        <row r="624">
          <cell r="A624" t="str">
            <v>EVL736/П/60х30/</v>
          </cell>
          <cell r="B624" t="str">
            <v>EVL736/П/60х30/ANT/ANT.U003</v>
          </cell>
          <cell r="C624" t="str">
            <v xml:space="preserve">                        Рабочая станция с  тумбой правой, 1800*1250*750 на П образном м/к 60х30 цвета ANT, цвет заглушки ANT, столешница Дуб Честерфилд </v>
          </cell>
          <cell r="D624" t="str">
            <v>Дуб Честерфилд</v>
          </cell>
          <cell r="E624">
            <v>38614</v>
          </cell>
          <cell r="F624" t="str">
            <v>шт</v>
          </cell>
        </row>
        <row r="625">
          <cell r="A625" t="str">
            <v>EVL736/П/60х30/</v>
          </cell>
          <cell r="B625" t="str">
            <v>EVL736/П/60х30/ANT/ANT.R2</v>
          </cell>
          <cell r="C625" t="str">
            <v xml:space="preserve">                        Рабочая станция с  тумбой правой, 1800*1250*750 на П образном м/к 60х30 цвета ANT, цвет заглушки ANT, столешница Светло-серый </v>
          </cell>
          <cell r="D625" t="str">
            <v>Светло-серый</v>
          </cell>
          <cell r="E625">
            <v>38614</v>
          </cell>
          <cell r="F625" t="str">
            <v>шт</v>
          </cell>
        </row>
        <row r="626">
          <cell r="A626" t="str">
            <v/>
          </cell>
          <cell r="C626" t="str">
            <v xml:space="preserve">                    EVL800 Переговорный стол (1 столешница) глубина 1236 мм , 1000*1236*750</v>
          </cell>
        </row>
        <row r="627">
          <cell r="A627" t="str">
            <v>EVL800/П/60х30/</v>
          </cell>
          <cell r="B627" t="str">
            <v>EVL800/П/60х30/ANT/ANT.U003</v>
          </cell>
          <cell r="C627" t="str">
            <v xml:space="preserve">                        Переговорный стол (1 столешница) на П образном м/к 60х30 цвета ANT, цвет заглушки ANT, столешница Дуб Честерфилд </v>
          </cell>
          <cell r="D627" t="str">
            <v>Дуб Честерфилд</v>
          </cell>
          <cell r="E627">
            <v>30532</v>
          </cell>
          <cell r="F627" t="str">
            <v>шт</v>
          </cell>
        </row>
        <row r="628">
          <cell r="A628" t="str">
            <v>EVL800/П/60х30/</v>
          </cell>
          <cell r="B628" t="str">
            <v>EVL800/П/60х30/ANT/ANT.SLT</v>
          </cell>
          <cell r="C628" t="str">
            <v xml:space="preserve">                        Переговорный стол (1 столешница) на П образном м/к 60х30 цвета ANT, цвет заглушки ANT, столешница Салтилло</v>
          </cell>
          <cell r="D628" t="str">
            <v>Салтилло</v>
          </cell>
          <cell r="E628">
            <v>30532</v>
          </cell>
          <cell r="F628" t="str">
            <v>шт</v>
          </cell>
        </row>
        <row r="629">
          <cell r="A629" t="str">
            <v/>
          </cell>
          <cell r="C629" t="str">
            <v xml:space="preserve">                    EVL801 Переговорный стол (1 столешница) глубина 1236 мм , 1200*1236*750</v>
          </cell>
        </row>
        <row r="630">
          <cell r="A630" t="str">
            <v>EVL801/П/60х30/</v>
          </cell>
          <cell r="B630" t="str">
            <v>EVL801/П/60х30/ANT/ANT.U003</v>
          </cell>
          <cell r="C630" t="str">
            <v xml:space="preserve">                        Переговорный стол (1 столешница) на П образном м/к 60х30 цвета ANT, цвет заглушки ANT, столешница Дуб Честерфилд </v>
          </cell>
          <cell r="D630" t="str">
            <v>Дуб Честерфилд</v>
          </cell>
          <cell r="E630">
            <v>31656</v>
          </cell>
          <cell r="F630" t="str">
            <v>шт</v>
          </cell>
        </row>
        <row r="631">
          <cell r="A631" t="str">
            <v/>
          </cell>
          <cell r="C631" t="str">
            <v xml:space="preserve">                    EVL805 Переговорный стол (2 столешницы) глубина 1236 мм, 2000*1236*750</v>
          </cell>
        </row>
        <row r="632">
          <cell r="A632" t="str">
            <v>EVL805/П/60х30/</v>
          </cell>
          <cell r="B632" t="str">
            <v>EVL805/П/60х30/ANT/ANT.L</v>
          </cell>
          <cell r="C632" t="str">
            <v xml:space="preserve">                        Переговорный стол (2 столешницы)  2000*1236*750 на П образном м/к 60х30 цвета ANT, цвет заглушки ANT, столешница ДУБ 131, глубиной 1 236 мм</v>
          </cell>
          <cell r="D632" t="str">
            <v>ДУБ 131</v>
          </cell>
          <cell r="E632">
            <v>57795</v>
          </cell>
          <cell r="F632" t="str">
            <v>шт</v>
          </cell>
        </row>
        <row r="633">
          <cell r="A633" t="str">
            <v/>
          </cell>
          <cell r="C633" t="str">
            <v xml:space="preserve">                    EVL806 Переговорный стол (2 столешницы) глубина 1236 мм , 2400*1236*750</v>
          </cell>
        </row>
        <row r="634">
          <cell r="A634" t="str">
            <v>EVL806/П/60х30/</v>
          </cell>
          <cell r="B634" t="str">
            <v>EVL806/П/60х30/ANT/ANT.U003</v>
          </cell>
          <cell r="C634" t="str">
            <v xml:space="preserve">                        Переговорный стол (2 столешницы) на П образном м/к 60х30 цвета ANT, цвет заглушки ANT, столешница Дуб Честерфилд </v>
          </cell>
          <cell r="D634" t="str">
            <v>Дуб Честерфилд</v>
          </cell>
          <cell r="E634">
            <v>60099</v>
          </cell>
          <cell r="F634" t="str">
            <v>шт</v>
          </cell>
        </row>
        <row r="635">
          <cell r="A635" t="str">
            <v/>
          </cell>
          <cell r="C635" t="str">
            <v xml:space="preserve">                    EVL807 Переговорный стол (2 столешницы) глубина 1236 мм , 2800*1236*750</v>
          </cell>
        </row>
        <row r="636">
          <cell r="A636" t="str">
            <v>EVL807/П/60х30/</v>
          </cell>
          <cell r="B636" t="str">
            <v>EVL807/П/60х30/ANT/ANT.U003</v>
          </cell>
          <cell r="C636" t="str">
            <v xml:space="preserve">                        Переговорный стол (2 столешницы) на П образном м/к 60х30 цвета ANT, цвет заглушки ANT, столешница Дуб Честерфилд </v>
          </cell>
          <cell r="D636" t="str">
            <v>Дуб Честерфилд</v>
          </cell>
          <cell r="E636">
            <v>62846</v>
          </cell>
          <cell r="F636" t="str">
            <v>шт</v>
          </cell>
        </row>
        <row r="637">
          <cell r="A637" t="str">
            <v/>
          </cell>
          <cell r="C637" t="str">
            <v xml:space="preserve">                    EVL808 Переговорный стол (2 столешницы) глубина 1236 мм , 3200*1236*750</v>
          </cell>
        </row>
        <row r="638">
          <cell r="A638" t="str">
            <v>EVL808/П/40х40/</v>
          </cell>
          <cell r="B638" t="str">
            <v>EVL808/П/40х40/ANT/ANT.U003</v>
          </cell>
          <cell r="C638" t="str">
            <v xml:space="preserve">                        Переговорный стол (2 столешницы) на П образном м/к 40х40 цвета ANT, цвет заглушки ANT, столешница Дуб Честерфилд </v>
          </cell>
          <cell r="D638" t="str">
            <v>Дуб Честерфилд</v>
          </cell>
          <cell r="E638">
            <v>64917</v>
          </cell>
          <cell r="F638" t="str">
            <v>шт</v>
          </cell>
        </row>
        <row r="639">
          <cell r="A639" t="str">
            <v>EVL808/П/60х30/</v>
          </cell>
          <cell r="B639" t="str">
            <v>EVL808/П/60х30/ANT/ANT.H</v>
          </cell>
          <cell r="C639" t="str">
            <v xml:space="preserve">                        Переговорный стол (2 столешницы) на П образном м/к 60х30 цвета ANT, цвет заглушки ANT, столешница БЕЛЫЙ</v>
          </cell>
          <cell r="D639" t="str">
            <v>БЕЛЫЙ</v>
          </cell>
          <cell r="E639">
            <v>64917</v>
          </cell>
          <cell r="F639" t="str">
            <v>шт</v>
          </cell>
        </row>
        <row r="640">
          <cell r="A640" t="str">
            <v/>
          </cell>
          <cell r="C640" t="str">
            <v xml:space="preserve">                    EVL809 Переговорный стол (2 столешницы) глубина 1236 мм , 3600*1236*750</v>
          </cell>
        </row>
        <row r="641">
          <cell r="A641" t="str">
            <v>EVL809/П/60х30/</v>
          </cell>
          <cell r="B641" t="str">
            <v>EVL809/П/60х30/ANT/ANT.U003</v>
          </cell>
          <cell r="C641" t="str">
            <v xml:space="preserve">                        Переговорный стол (2 столешницы) на П образном м/к 60х30 цвета ANT, цвет заглушки ANT, столешница Дуб Честерфилд </v>
          </cell>
          <cell r="D641" t="str">
            <v>Дуб Честерфилд</v>
          </cell>
          <cell r="E641">
            <v>77201</v>
          </cell>
          <cell r="F641" t="str">
            <v>шт</v>
          </cell>
        </row>
        <row r="642">
          <cell r="A642" t="str">
            <v/>
          </cell>
          <cell r="C642" t="str">
            <v xml:space="preserve">                    EVL810 Переговорный стол (3 столешницы) глубина 1236 мм , 3000*1236*750</v>
          </cell>
        </row>
        <row r="643">
          <cell r="A643" t="str">
            <v>EVL810/П/60х30/</v>
          </cell>
          <cell r="B643" t="str">
            <v>EVL810/П/60х30/WHT/H.U003</v>
          </cell>
          <cell r="C643" t="str">
            <v xml:space="preserve">                        Переговорный стол (3 столешницы) на П образном м/к 60х30 цвета WHT, цвет заглушки H, столешница Дуб Честерфилд </v>
          </cell>
          <cell r="D643" t="str">
            <v>Дуб Честерфилд</v>
          </cell>
          <cell r="E643">
            <v>80927</v>
          </cell>
          <cell r="F643" t="str">
            <v>шт</v>
          </cell>
        </row>
        <row r="644">
          <cell r="A644" t="str">
            <v/>
          </cell>
          <cell r="C644" t="str">
            <v xml:space="preserve">                    EVL811 Переговорный стол (3 столешницы) глубина 1236 мм , 3600*1236*750</v>
          </cell>
        </row>
        <row r="645">
          <cell r="A645" t="str">
            <v>EVL811/П/60х30/</v>
          </cell>
          <cell r="B645" t="str">
            <v>EVL811/П/60х30/ANT/ANT.U003</v>
          </cell>
          <cell r="C645" t="str">
            <v xml:space="preserve">                        Переговорный стол (3 столешницы) на П образном м/к 60х30 цвета ANT, цвет заглушки ANT, столешница Дуб Честерфилд </v>
          </cell>
          <cell r="D645" t="str">
            <v>Дуб Честерфилд</v>
          </cell>
          <cell r="E645">
            <v>88541</v>
          </cell>
          <cell r="F645" t="str">
            <v>шт</v>
          </cell>
        </row>
        <row r="646">
          <cell r="A646" t="str">
            <v>EVL811/П/60х30/</v>
          </cell>
          <cell r="B646" t="str">
            <v>EVL811/П/60х30/WHT/H.L</v>
          </cell>
          <cell r="C646" t="str">
            <v xml:space="preserve">                        Переговорный стол (3 столешницы) на П образном м/к 60х30 цвета WHT, цвет заглушки H, столешница ДУБ 131</v>
          </cell>
          <cell r="D646" t="str">
            <v>ДУБ 131</v>
          </cell>
          <cell r="E646">
            <v>88541</v>
          </cell>
          <cell r="F646" t="str">
            <v>шт</v>
          </cell>
        </row>
        <row r="647">
          <cell r="A647" t="str">
            <v/>
          </cell>
          <cell r="C647" t="str">
            <v xml:space="preserve">                    EVL812 Переговорный стол (3 столешницы) глубина 1236 мм , 4200*1236*750</v>
          </cell>
        </row>
        <row r="648">
          <cell r="A648" t="str">
            <v>EVL812/О/60х30/</v>
          </cell>
          <cell r="B648" t="str">
            <v>EVL812/О/60х30/ANT/ANT.SLT</v>
          </cell>
          <cell r="C648" t="str">
            <v xml:space="preserve">                        Переговорный стол (3 столешницы) на О образном м/к 60х30 цвета ANT, цвет заглушки ANT, столешница Салтилло</v>
          </cell>
          <cell r="D648" t="str">
            <v>Салтилло</v>
          </cell>
          <cell r="E648">
            <v>92561</v>
          </cell>
          <cell r="F648" t="str">
            <v>шт</v>
          </cell>
        </row>
        <row r="649">
          <cell r="A649" t="str">
            <v>EVL812/П/60х30/</v>
          </cell>
          <cell r="B649" t="str">
            <v>EVL812/П/60х30/ANT/ANT.U003</v>
          </cell>
          <cell r="C649" t="str">
            <v xml:space="preserve">                        Переговорный стол (3 столешницы) на П образном м/к 60х30 цвета ANT, цвет заглушки ANT, столешница Дуб Честерфилд </v>
          </cell>
          <cell r="D649" t="str">
            <v>Дуб Честерфилд</v>
          </cell>
          <cell r="E649">
            <v>92661</v>
          </cell>
          <cell r="F649" t="str">
            <v>шт</v>
          </cell>
        </row>
        <row r="650">
          <cell r="A650" t="str">
            <v/>
          </cell>
          <cell r="C650" t="str">
            <v xml:space="preserve">                    EVL815 Стол для переговоров 2 м на ДСП опорах , 2000*900*750</v>
          </cell>
        </row>
        <row r="651">
          <cell r="A651" t="str">
            <v>EVL815</v>
          </cell>
          <cell r="B651" t="str">
            <v>EVL815/D.D</v>
          </cell>
          <cell r="C651" t="str">
            <v xml:space="preserve">                        Стол для переговоров 2 м на ДСП опорах, опора ЛДСП D, фронталь D, столешница ROVERE, глубиной 900 мм</v>
          </cell>
          <cell r="D651" t="str">
            <v>ROVERE</v>
          </cell>
          <cell r="E651">
            <v>13105</v>
          </cell>
          <cell r="F651" t="str">
            <v>шт</v>
          </cell>
        </row>
        <row r="652">
          <cell r="A652" t="str">
            <v>EVL815</v>
          </cell>
          <cell r="B652" t="str">
            <v>EVL815/U2108.U2108</v>
          </cell>
          <cell r="C652" t="str">
            <v xml:space="preserve">                        Стол для переговоров 2 м на ДСП опорах, опора ЛДСП U2108, фронталь U2108, столешница Венге Цаво, глубиной 900 мм</v>
          </cell>
          <cell r="D652" t="str">
            <v>Венге Цаво</v>
          </cell>
          <cell r="E652">
            <v>13105</v>
          </cell>
          <cell r="F652" t="str">
            <v>шт</v>
          </cell>
        </row>
        <row r="653">
          <cell r="A653" t="str">
            <v/>
          </cell>
          <cell r="C653" t="str">
            <v xml:space="preserve">                    EVL816 Стол для переговоров 2.2 м на ДСП опорах , 2200*900*750</v>
          </cell>
        </row>
        <row r="654">
          <cell r="A654" t="str">
            <v>EVL816</v>
          </cell>
          <cell r="B654" t="str">
            <v>EVL816/U003.U003</v>
          </cell>
          <cell r="C654" t="str">
            <v xml:space="preserve">                        Стол для переговоров 2.2 м на ДСП опорах, опора ЛДСП U003     , фронталь U003     , столешница Дуб Честерфилд , глубиной 900 мм</v>
          </cell>
          <cell r="D654" t="str">
            <v>Дуб Честерфилд</v>
          </cell>
          <cell r="E654">
            <v>17050</v>
          </cell>
          <cell r="F654" t="str">
            <v>шт</v>
          </cell>
        </row>
        <row r="655">
          <cell r="A655" t="str">
            <v/>
          </cell>
          <cell r="C655" t="str">
            <v xml:space="preserve">                    EVL821 Стол для переговоров 2 м , 2000*1000*750</v>
          </cell>
        </row>
        <row r="656">
          <cell r="A656" t="str">
            <v>EVL821/А/60х30/</v>
          </cell>
          <cell r="B656" t="str">
            <v>EVL821/А/60х30/ANT/ANT.U003</v>
          </cell>
          <cell r="C656" t="str">
            <v xml:space="preserve">                        Стол для переговоров 2 м, 2000*1000*750 на А образном м/к 60х30 цвета ANT, цвет заглушки ANT, столешница Дуб Честерфилд </v>
          </cell>
          <cell r="D656" t="str">
            <v>Дуб Честерфилд</v>
          </cell>
          <cell r="E656">
            <v>25456</v>
          </cell>
          <cell r="F656" t="str">
            <v>шт</v>
          </cell>
        </row>
        <row r="657">
          <cell r="A657" t="str">
            <v>EVL821/А/60х30/</v>
          </cell>
          <cell r="B657" t="str">
            <v>EVL821/А/60х30/WHT/H.U003</v>
          </cell>
          <cell r="C657" t="str">
            <v xml:space="preserve">                        Стол для переговоров 2 м, 2000*1000*750 на А образном м/к 60х30 цвета WHT, цвет заглушки H, столешница Дуб Честерфилд </v>
          </cell>
          <cell r="D657" t="str">
            <v>Дуб Честерфилд</v>
          </cell>
          <cell r="E657">
            <v>25456</v>
          </cell>
          <cell r="F657" t="str">
            <v>шт</v>
          </cell>
        </row>
        <row r="658">
          <cell r="A658" t="str">
            <v>EVL821/О/60х30/</v>
          </cell>
          <cell r="B658" t="str">
            <v>EVL821/О/60х30/ANT/ANT.H</v>
          </cell>
          <cell r="C658" t="str">
            <v xml:space="preserve">                        Стол для переговоров 2 м, 2000*1000*750 на О образном м/к 60х30 цвета ANT, цвет заглушки ANT, столешница БЕЛЫЙ</v>
          </cell>
          <cell r="D658" t="str">
            <v>БЕЛЫЙ</v>
          </cell>
          <cell r="E658">
            <v>26061</v>
          </cell>
          <cell r="F658" t="str">
            <v>шт</v>
          </cell>
        </row>
        <row r="659">
          <cell r="A659" t="str">
            <v>EVL821/О/60х30/</v>
          </cell>
          <cell r="B659" t="str">
            <v>EVL821/О/60х30/ANT/ANT.U003</v>
          </cell>
          <cell r="C659" t="str">
            <v xml:space="preserve">                        Стол для переговоров 2 м, 2000*1000*750 на О образном м/к 60х30 цвета ANT, цвет заглушки ANT, столешница Дуб Честерфилд </v>
          </cell>
          <cell r="D659" t="str">
            <v>Дуб Честерфилд</v>
          </cell>
          <cell r="E659">
            <v>26061</v>
          </cell>
          <cell r="F659" t="str">
            <v>шт</v>
          </cell>
        </row>
        <row r="660">
          <cell r="A660" t="str">
            <v>EVL821/П/40х40/</v>
          </cell>
          <cell r="B660" t="str">
            <v>EVL821/П/40х40/ANT/ANT.D</v>
          </cell>
          <cell r="C660" t="str">
            <v xml:space="preserve">                        Стол для переговоров 2 м, 2000*1000*750 на П образном м/к 40х40 цвета ANT, цвет заглушки ANT, столешница ROVERE</v>
          </cell>
          <cell r="D660" t="str">
            <v>ROVERE</v>
          </cell>
          <cell r="E660">
            <v>25105</v>
          </cell>
          <cell r="F660" t="str">
            <v>шт</v>
          </cell>
        </row>
        <row r="661">
          <cell r="A661" t="str">
            <v>EVL821/П/40х40/</v>
          </cell>
          <cell r="B661" t="str">
            <v>EVL821/П/40х40/GR/GR.U003</v>
          </cell>
          <cell r="C661" t="str">
            <v xml:space="preserve">                        Стол для переговоров 2 м, 2000*1000*750 на П образном м/к 40х40 цвета GR, цвет заглушки GR столешница Дуб Честерфилд</v>
          </cell>
          <cell r="D661" t="str">
            <v>Дуб Честерфилд</v>
          </cell>
          <cell r="E661">
            <v>25105</v>
          </cell>
          <cell r="F661" t="str">
            <v>шт</v>
          </cell>
        </row>
        <row r="662">
          <cell r="A662" t="str">
            <v>EVL821/П/60х30/</v>
          </cell>
          <cell r="B662" t="str">
            <v>EVL821/П/60х30/ANT/ANT.H</v>
          </cell>
          <cell r="C662" t="str">
            <v xml:space="preserve">                        Стол для переговоров 2 м, 2000*1000*750 на П образном м/к 60х30 цвета ANT, цвет заглушки ANT, столешница БЕЛЫЙ</v>
          </cell>
          <cell r="D662" t="str">
            <v>БЕЛЫЙ</v>
          </cell>
          <cell r="E662">
            <v>25105</v>
          </cell>
          <cell r="F662" t="str">
            <v>шт</v>
          </cell>
        </row>
        <row r="663">
          <cell r="A663" t="str">
            <v>EVL821/П/60х30/</v>
          </cell>
          <cell r="B663" t="str">
            <v>EVL821/П/60х30/ANT/ANT.U003</v>
          </cell>
          <cell r="C663" t="str">
            <v xml:space="preserve">                        Стол для переговоров 2 м, 2000*1000*750 на П образном м/к 60х30 цвета ANT, цвет заглушки ANT, столешница Дуб Честерфилд </v>
          </cell>
          <cell r="D663" t="str">
            <v>Дуб Честерфилд</v>
          </cell>
          <cell r="E663">
            <v>25105</v>
          </cell>
          <cell r="F663" t="str">
            <v>шт</v>
          </cell>
        </row>
        <row r="664">
          <cell r="A664" t="str">
            <v/>
          </cell>
          <cell r="C664" t="str">
            <v xml:space="preserve">                    EVL822 Стол для переговоров 2,2 м , 2200*1000*750</v>
          </cell>
        </row>
        <row r="665">
          <cell r="A665" t="str">
            <v>EVL822/А/60х30/</v>
          </cell>
          <cell r="B665" t="str">
            <v>EVL822/А/60х30/WHT/H.H</v>
          </cell>
          <cell r="C665" t="str">
            <v xml:space="preserve">                        Стол для переговоров 2,2 м , 2200*1000*750 на А образном м/к 60х30 цвета WHT, цвет заглушки H, столешница БЕЛЫЙ</v>
          </cell>
          <cell r="D665" t="str">
            <v>БЕЛЫЙ</v>
          </cell>
          <cell r="E665">
            <v>26735</v>
          </cell>
          <cell r="F665" t="str">
            <v>шт</v>
          </cell>
        </row>
        <row r="666">
          <cell r="A666" t="str">
            <v>EVL822/О/60х30/</v>
          </cell>
          <cell r="B666" t="str">
            <v>EVL822/О/60х30/WHT/H.H</v>
          </cell>
          <cell r="C666" t="str">
            <v xml:space="preserve">                        Стол для переговоров 2,2 м , 2200*1000*750 на О образном м/к 60х30 цвета WHT, цвет заглушки H, столешница БЕЛЫЙ</v>
          </cell>
          <cell r="D666" t="str">
            <v>БЕЛЫЙ</v>
          </cell>
          <cell r="E666">
            <v>27925</v>
          </cell>
          <cell r="F666" t="str">
            <v>шт</v>
          </cell>
        </row>
        <row r="667">
          <cell r="A667" t="str">
            <v>EVL822/П/60х30/</v>
          </cell>
          <cell r="B667" t="str">
            <v>EVL822/П/60х30/ANT/ANT.H</v>
          </cell>
          <cell r="C667" t="str">
            <v xml:space="preserve">                        Стол для переговоров 2,2 м , 2200*1000*750 на П образном м/к 60х30 цвета ANT, цвет заглушки ANT, столешница БЕЛЫЙ</v>
          </cell>
          <cell r="D667" t="str">
            <v>БЕЛЫЙ</v>
          </cell>
          <cell r="E667">
            <v>26727</v>
          </cell>
          <cell r="F667" t="str">
            <v>шт</v>
          </cell>
        </row>
        <row r="668">
          <cell r="A668" t="str">
            <v/>
          </cell>
          <cell r="C668" t="str">
            <v xml:space="preserve">                    EVL824 Стол для переговоров 3,6 м , 3600*1200*750</v>
          </cell>
        </row>
        <row r="669">
          <cell r="A669" t="str">
            <v>EVL824/П/60х30/</v>
          </cell>
          <cell r="B669" t="str">
            <v>EVL824/П/60х30/ANT/ANT.U003</v>
          </cell>
          <cell r="C669" t="str">
            <v xml:space="preserve">                        Стол для переговоров 3,6 м на П образном м/к 60х30 цвета ANT, цвет заглушки ANT, столешница Дуб Честерфилд , глубиной 1 200 мм</v>
          </cell>
          <cell r="D669" t="str">
            <v>Дуб Честерфилд</v>
          </cell>
          <cell r="E669">
            <v>88541</v>
          </cell>
          <cell r="F669" t="str">
            <v>шт</v>
          </cell>
        </row>
        <row r="670">
          <cell r="C670" t="str">
            <v xml:space="preserve">                    EVL825 Стол для переговоров круглый D90 , 900*900*750 (Цвета опор: WHT/ANT)</v>
          </cell>
        </row>
        <row r="671">
          <cell r="A671" t="str">
            <v>EVL825</v>
          </cell>
          <cell r="B671" t="str">
            <v>EVL825/ANT.ANT</v>
          </cell>
          <cell r="C671" t="str">
            <v xml:space="preserve">                        Стол для переговоров круглый D90  цвета ANT, столешница АНТРАЦИТ</v>
          </cell>
          <cell r="D671" t="str">
            <v>АНТРАЦИТ</v>
          </cell>
          <cell r="E671">
            <v>30876</v>
          </cell>
          <cell r="F671" t="str">
            <v>шт</v>
          </cell>
        </row>
        <row r="672">
          <cell r="A672" t="str">
            <v>EVL825</v>
          </cell>
          <cell r="B672" t="str">
            <v>EVL825/ANT.H</v>
          </cell>
          <cell r="C672" t="str">
            <v xml:space="preserve">                        Стол для переговоров круглый D90  цвета ANT, столешница БЕЛЫЙ</v>
          </cell>
          <cell r="D672" t="str">
            <v>БЕЛЫЙ</v>
          </cell>
          <cell r="E672">
            <v>28069</v>
          </cell>
          <cell r="F672" t="str">
            <v>шт</v>
          </cell>
        </row>
        <row r="673">
          <cell r="A673" t="str">
            <v>EVL825</v>
          </cell>
          <cell r="B673" t="str">
            <v>EVL825/ANT.L</v>
          </cell>
          <cell r="C673" t="str">
            <v xml:space="preserve">                        Стол для переговоров круглый D90  цвета ANT, столешница ДУБ 131</v>
          </cell>
          <cell r="D673" t="str">
            <v>ДУБ 131</v>
          </cell>
          <cell r="E673">
            <v>30876</v>
          </cell>
          <cell r="F673" t="str">
            <v>шт</v>
          </cell>
        </row>
        <row r="674">
          <cell r="A674" t="str">
            <v>EVL825</v>
          </cell>
          <cell r="B674" t="str">
            <v>EVL825/ANT.U003</v>
          </cell>
          <cell r="C674" t="str">
            <v xml:space="preserve">                        Стол для переговоров круглый D90  цвета ANT, столешница Дуб Честерфилд </v>
          </cell>
          <cell r="D674" t="str">
            <v>Дуб Честерфилд</v>
          </cell>
          <cell r="E674">
            <v>30876</v>
          </cell>
          <cell r="F674" t="str">
            <v>шт</v>
          </cell>
        </row>
        <row r="675">
          <cell r="A675" t="str">
            <v>EVL825</v>
          </cell>
          <cell r="B675" t="str">
            <v>EVL825/ANT.SLT</v>
          </cell>
          <cell r="C675" t="str">
            <v xml:space="preserve">                        Стол для переговоров круглый D90  цвета ANT, столешница Салтилло</v>
          </cell>
          <cell r="D675" t="str">
            <v>Салтилло</v>
          </cell>
          <cell r="E675">
            <v>30876</v>
          </cell>
          <cell r="F675" t="str">
            <v>шт</v>
          </cell>
        </row>
        <row r="676">
          <cell r="A676" t="str">
            <v>EVL825</v>
          </cell>
          <cell r="B676" t="str">
            <v>EVL825/GR.L</v>
          </cell>
          <cell r="C676" t="str">
            <v xml:space="preserve">                        Стол для переговоров круглый D90  цвета GR, столешница ДУБ 131</v>
          </cell>
          <cell r="D676" t="str">
            <v>ДУБ 131</v>
          </cell>
          <cell r="E676">
            <v>30876</v>
          </cell>
          <cell r="F676" t="str">
            <v>шт</v>
          </cell>
        </row>
        <row r="677">
          <cell r="A677" t="str">
            <v>EVL825</v>
          </cell>
          <cell r="B677" t="str">
            <v>EVL825/GR.U003</v>
          </cell>
          <cell r="C677" t="str">
            <v xml:space="preserve">                        Стол для переговоров круглый D90  цвета GR, столешница Дуб Честерфилд </v>
          </cell>
          <cell r="D677" t="str">
            <v>Дуб Честерфилд</v>
          </cell>
          <cell r="E677">
            <v>30876</v>
          </cell>
          <cell r="F677" t="str">
            <v>шт</v>
          </cell>
        </row>
        <row r="678">
          <cell r="A678" t="str">
            <v>EVL825</v>
          </cell>
          <cell r="B678" t="str">
            <v>EVL825/WHT.H</v>
          </cell>
          <cell r="C678" t="str">
            <v xml:space="preserve">                        Стол для переговоров круглый D90  цвета WHT, столешница БЕЛЫЙ</v>
          </cell>
          <cell r="D678" t="str">
            <v>БЕЛЫЙ</v>
          </cell>
          <cell r="E678">
            <v>30876</v>
          </cell>
          <cell r="F678" t="str">
            <v>шт</v>
          </cell>
        </row>
        <row r="679">
          <cell r="A679" t="str">
            <v/>
          </cell>
          <cell r="C679" t="str">
            <v xml:space="preserve">                    EVL827 Стол для переговоров 90х90, 900*900*739</v>
          </cell>
        </row>
        <row r="680">
          <cell r="A680" t="str">
            <v>EVL827</v>
          </cell>
          <cell r="B680" t="str">
            <v>EVL827/ANT.D</v>
          </cell>
          <cell r="C680" t="str">
            <v xml:space="preserve">                        Стол для переговоров 90х90, цвет опоры ANT, столеница ROVERE</v>
          </cell>
          <cell r="D680" t="str">
            <v>ROVERE</v>
          </cell>
          <cell r="E680">
            <v>31224</v>
          </cell>
          <cell r="F680" t="str">
            <v>шт</v>
          </cell>
        </row>
        <row r="681">
          <cell r="A681" t="str">
            <v>EVL827</v>
          </cell>
          <cell r="B681" t="str">
            <v>EVL827/GR.D</v>
          </cell>
          <cell r="C681" t="str">
            <v xml:space="preserve">                        Стол для переговоров 90х90, цвет опоры GR, столеница ROVERE</v>
          </cell>
          <cell r="D681" t="str">
            <v>ROVERE</v>
          </cell>
          <cell r="E681">
            <v>31224</v>
          </cell>
          <cell r="F681" t="str">
            <v>шт</v>
          </cell>
        </row>
        <row r="682">
          <cell r="A682" t="str">
            <v>EVL827</v>
          </cell>
          <cell r="B682" t="str">
            <v>EVL827/WHT.D</v>
          </cell>
          <cell r="C682" t="str">
            <v xml:space="preserve">                        Стол для переговоров 90х90, цвет опоры WHT, столешница ROVERE</v>
          </cell>
          <cell r="D682" t="str">
            <v>ROVERE</v>
          </cell>
          <cell r="E682">
            <v>31224</v>
          </cell>
          <cell r="F682" t="str">
            <v>шт</v>
          </cell>
        </row>
        <row r="683">
          <cell r="A683" t="str">
            <v>EVL827</v>
          </cell>
          <cell r="B683" t="str">
            <v>EVL827/ANT.U003</v>
          </cell>
          <cell r="C683" t="str">
            <v xml:space="preserve">                        Стол для переговоров 90х90, цвета ANT, столешница Дуб Честерфилд </v>
          </cell>
          <cell r="D683" t="str">
            <v>Дуб Честерфилд</v>
          </cell>
          <cell r="E683">
            <v>31224</v>
          </cell>
          <cell r="F683" t="str">
            <v>шт</v>
          </cell>
        </row>
        <row r="684">
          <cell r="A684" t="str">
            <v/>
          </cell>
          <cell r="C684" t="str">
            <v xml:space="preserve">                Шкафы для CLF ECO</v>
          </cell>
        </row>
        <row r="685">
          <cell r="A685" t="str">
            <v>EVL400</v>
          </cell>
          <cell r="B685" t="str">
            <v>EVL400/H.H</v>
          </cell>
          <cell r="C685" t="str">
            <v xml:space="preserve">                    Стеллаж высокий 800х2050, задняя стенка БЕЛЫЙ, корпус БЕЛЫЙ, глубиной 344 мм</v>
          </cell>
          <cell r="D685" t="str">
            <v>БЕЛЫЙ</v>
          </cell>
          <cell r="E685">
            <v>14915</v>
          </cell>
          <cell r="F685" t="str">
            <v>шт</v>
          </cell>
        </row>
        <row r="686">
          <cell r="A686" t="str">
            <v>EVL412</v>
          </cell>
          <cell r="B686" t="str">
            <v>EVL412/H.H</v>
          </cell>
          <cell r="C686" t="str">
            <v xml:space="preserve">                    Стеллаж высокий узкий 600х2050, задняя стенка БЕЛЫЙ, корпус БЕЛЫЙ, глубиной 344 мм</v>
          </cell>
          <cell r="D686" t="str">
            <v>БЕЛЫЙ</v>
          </cell>
          <cell r="E686">
            <v>12901</v>
          </cell>
          <cell r="F686" t="str">
            <v>шт</v>
          </cell>
        </row>
        <row r="687">
          <cell r="A687" t="str">
            <v>EVL415</v>
          </cell>
          <cell r="B687" t="str">
            <v>EVL415/H.H</v>
          </cell>
          <cell r="C687" t="str">
            <v xml:space="preserve">                    Стеллаж средний 800х1250, задняя стенка БЕЛЫЙ, корпус БЕЛЫЙ, глубиной 364 мм</v>
          </cell>
          <cell r="D687" t="str">
            <v>БЕЛЫЙ</v>
          </cell>
          <cell r="E687">
            <v>9652</v>
          </cell>
          <cell r="F687" t="str">
            <v>шт</v>
          </cell>
        </row>
        <row r="688">
          <cell r="A688" t="str">
            <v>EVL420</v>
          </cell>
          <cell r="B688" t="str">
            <v>EVL420/H.H</v>
          </cell>
          <cell r="C688" t="str">
            <v xml:space="preserve">                    Стеллаж средний узкий 600х1250, корпус Белый, задняя стенка Белая, глубиной 364 мм</v>
          </cell>
          <cell r="D688" t="str">
            <v>БЕЛЫЙ</v>
          </cell>
          <cell r="E688">
            <v>7414</v>
          </cell>
          <cell r="F688" t="str">
            <v>шт</v>
          </cell>
        </row>
        <row r="689">
          <cell r="A689" t="str">
            <v>EVL403</v>
          </cell>
          <cell r="B689" t="str">
            <v>EVL403/H/H.U003</v>
          </cell>
          <cell r="C689" t="str">
            <v xml:space="preserve">                    Шкаф для документов ( низ малые фасады, верх открытый) 800х2050, корпус Белый, ручки H, фас Дуб Чест</v>
          </cell>
          <cell r="D689" t="str">
            <v>Дуб Честерфилд</v>
          </cell>
          <cell r="E689">
            <v>16074</v>
          </cell>
          <cell r="F689" t="str">
            <v>шт</v>
          </cell>
        </row>
        <row r="690">
          <cell r="A690" t="str">
            <v>EVL406</v>
          </cell>
          <cell r="B690" t="str">
            <v>EVL406/H/H.U003</v>
          </cell>
          <cell r="C690" t="str">
            <v xml:space="preserve">                    Шкаф для документов ( низ средние фасады, верх открытый) 800х2050, корпус БЕЛЫЙ, ручки H, фасад Дуб честерфилд, глубиной 364 мм</v>
          </cell>
          <cell r="D690" t="str">
            <v>Дуб Честерфилд</v>
          </cell>
          <cell r="E690">
            <v>16838</v>
          </cell>
          <cell r="F690" t="str">
            <v>шт</v>
          </cell>
        </row>
        <row r="691">
          <cell r="A691" t="str">
            <v>EVL404</v>
          </cell>
          <cell r="B691" t="str">
            <v>EVL404/H/H.U003</v>
          </cell>
          <cell r="C691" t="str">
            <v xml:space="preserve">                    Шкаф для документов 4 двери с нишей 800х2050, корпус БЕЛЫЙ, ручки H, фасад Дуб Честерфилд , глубиной 364 мм</v>
          </cell>
          <cell r="D691" t="str">
            <v>Дуб Честерфилд</v>
          </cell>
          <cell r="E691">
            <v>22449</v>
          </cell>
          <cell r="F691" t="str">
            <v>шт</v>
          </cell>
        </row>
        <row r="692">
          <cell r="A692" t="str">
            <v>EVL402</v>
          </cell>
          <cell r="B692" t="str">
            <v>EVL402/WHT/H/H.U003</v>
          </cell>
          <cell r="C692" t="str">
            <v xml:space="preserve">                    Шкаф для документов комбинированный 800х2050, корпус БЕЛЫЙ, стекло WHT в раме, ручки H, фасад Дуб честерфилд, глубиной 364 мм</v>
          </cell>
          <cell r="D692" t="str">
            <v>ROVERE</v>
          </cell>
          <cell r="E692">
            <v>41984</v>
          </cell>
          <cell r="F692" t="str">
            <v>шт</v>
          </cell>
        </row>
        <row r="693">
          <cell r="A693" t="str">
            <v>EVL401</v>
          </cell>
          <cell r="B693" t="str">
            <v>EVL401/H/G/H.U003</v>
          </cell>
          <cell r="C693" t="str">
            <v xml:space="preserve">                    Шкаф для документов комбинированный 800х2050, корпус БЕЛЫЙ, стекло прозрачное, ручки H, фасад Дуб Честерфилд, глубиной 364 мм</v>
          </cell>
          <cell r="D693" t="str">
            <v>Дуб Честерфилд</v>
          </cell>
          <cell r="E693">
            <v>23545</v>
          </cell>
          <cell r="F693" t="str">
            <v>шт</v>
          </cell>
        </row>
        <row r="694">
          <cell r="A694" t="str">
            <v>EVL405</v>
          </cell>
          <cell r="B694" t="str">
            <v>EVL405/H/H.U003</v>
          </cell>
          <cell r="C694" t="str">
            <v xml:space="preserve">                    Шкаф для документов с глухими фасадами (4 двери) 800х2050, корпус БЕЛЫЙ, ручки H, фасад Дуб Честерфилд , глубиной 364 мм</v>
          </cell>
          <cell r="D694" t="str">
            <v>Дуб Честерфилд</v>
          </cell>
          <cell r="E694">
            <v>22876</v>
          </cell>
          <cell r="F694" t="str">
            <v>шт</v>
          </cell>
        </row>
        <row r="695">
          <cell r="A695" t="str">
            <v>EVL407</v>
          </cell>
          <cell r="B695" t="str">
            <v>EVL407/H/H.U003</v>
          </cell>
          <cell r="C695" t="str">
            <v xml:space="preserve">                    Шкаф для документов с глухими фасадами 800х2050, корпус БЕЛЫЙ, ручки H, фасад Дуб Честерфилд , глубиной 364 мм</v>
          </cell>
          <cell r="D695" t="str">
            <v>Дуб Честерфилд</v>
          </cell>
          <cell r="E695">
            <v>19389</v>
          </cell>
          <cell r="F695" t="str">
            <v>шт</v>
          </cell>
        </row>
        <row r="696">
          <cell r="A696" t="str">
            <v>EVL416</v>
          </cell>
          <cell r="B696" t="str">
            <v>EVL416/H/H.U003</v>
          </cell>
          <cell r="C696" t="str">
            <v xml:space="preserve">                    Шкаф для документов средний с глухими фасадами 800х1250, корпус БЕЛЫЙ, ручки H, фасад Дуб честерфилды, глубиной 364 мм</v>
          </cell>
          <cell r="D696" t="str">
            <v>Дуб Честерфилд</v>
          </cell>
          <cell r="E696">
            <v>14158</v>
          </cell>
          <cell r="F696" t="str">
            <v>шт</v>
          </cell>
        </row>
        <row r="697">
          <cell r="A697" t="str">
            <v>EVL417</v>
          </cell>
          <cell r="B697" t="str">
            <v>EVL417/H/H.U003</v>
          </cell>
          <cell r="C697" t="str">
            <v xml:space="preserve">                    Шкаф для документов средний с глухими фасадами и открытой нишей, копус Белый, ручки H, фасад Дуб Честерфилд </v>
          </cell>
          <cell r="D697" t="str">
            <v>Дуб Честерфилд</v>
          </cell>
          <cell r="E697">
            <v>13106</v>
          </cell>
          <cell r="F697" t="str">
            <v>шт</v>
          </cell>
        </row>
        <row r="698">
          <cell r="A698" t="str">
            <v>EVL421</v>
          </cell>
          <cell r="B698" t="str">
            <v>EVL421/H/H.U003</v>
          </cell>
          <cell r="C698" t="str">
            <v xml:space="preserve">                    Шкаф для документов средний узкий ( низ малый фасад, верх открытый) 600х1250, корпус Белый, ручки H, фасад Дуб Честерфилд , глубиной 364 мм</v>
          </cell>
          <cell r="D698" t="str">
            <v>Дуб Честерфилд</v>
          </cell>
          <cell r="E698">
            <v>9593</v>
          </cell>
          <cell r="F698" t="str">
            <v>шт</v>
          </cell>
        </row>
        <row r="699">
          <cell r="A699" t="str">
            <v>EVL422</v>
          </cell>
          <cell r="B699" t="str">
            <v>EVL422/H/H.U003</v>
          </cell>
          <cell r="C699" t="str">
            <v xml:space="preserve">                    Шкаф для документов средний узкий с глухим фасадом 600х1250, корпус БЕЛЫЙ, ручки H, фасад Дуб Честерфилд , глубиной 364 мм</v>
          </cell>
          <cell r="D699" t="str">
            <v>Дуб Честерфилд</v>
          </cell>
          <cell r="E699">
            <v>10323</v>
          </cell>
          <cell r="F699" t="str">
            <v>шт</v>
          </cell>
        </row>
        <row r="700">
          <cell r="A700" t="str">
            <v>EVL413</v>
          </cell>
          <cell r="B700" t="str">
            <v>EVL413/H/H.U003</v>
          </cell>
          <cell r="C700" t="str">
            <v xml:space="preserve">                    Шкаф для документов узкий (низ средний фасад, верх открытый) 600х2050, корпус Белый , ручки H, фасад Дуб Честерфилд , глубиной 364 мм</v>
          </cell>
          <cell r="D700" t="str">
            <v>Дуб Честерфилд</v>
          </cell>
          <cell r="E700">
            <v>14009</v>
          </cell>
          <cell r="F700" t="str">
            <v>шт</v>
          </cell>
        </row>
        <row r="701">
          <cell r="A701" t="str">
            <v>EVL414</v>
          </cell>
          <cell r="B701" t="str">
            <v>EVL414/H/H.U003</v>
          </cell>
          <cell r="C701" t="str">
            <v xml:space="preserve">                    Шкаф для документов узкий 2 двери с нишей 600х2050, корпус БЕЛЫЙ, ручки H, фасад Дуб честерфилд, глубиной 364 мм</v>
          </cell>
          <cell r="D701" t="str">
            <v>Дуб Честерфилд</v>
          </cell>
          <cell r="E701">
            <v>15239</v>
          </cell>
          <cell r="F701" t="str">
            <v>шт</v>
          </cell>
        </row>
        <row r="702">
          <cell r="A702" t="str">
            <v>EVL408</v>
          </cell>
          <cell r="B702" t="str">
            <v>EVL408/H/H.U003</v>
          </cell>
          <cell r="C702" t="str">
            <v xml:space="preserve">                    Шкаф для одежды с замком 800х2050, корпус БЕЛЫЙ, ручки H, фасад Дуб Честерфилд , глубиной 364 мм</v>
          </cell>
          <cell r="D702" t="str">
            <v>Дуб Честерфилд</v>
          </cell>
          <cell r="E702">
            <v>21603</v>
          </cell>
          <cell r="F702" t="str">
            <v>шт</v>
          </cell>
        </row>
        <row r="703">
          <cell r="A703" t="str">
            <v>EVL410</v>
          </cell>
          <cell r="B703" t="str">
            <v>EVL410/H/H.U003</v>
          </cell>
          <cell r="C703" t="str">
            <v xml:space="preserve">                    Шкаф для одежды с замком глубокий 800х2050, корпус Белый, ручки H, фасад Дуб Честерфилд</v>
          </cell>
          <cell r="D703" t="str">
            <v>Дуб Честерфилд</v>
          </cell>
          <cell r="E703">
            <v>23808</v>
          </cell>
          <cell r="F703" t="str">
            <v>шт</v>
          </cell>
        </row>
        <row r="704">
          <cell r="A704" t="str">
            <v>EVL411</v>
          </cell>
          <cell r="B704" t="str">
            <v>EVL411/H/H.U003</v>
          </cell>
          <cell r="C704" t="str">
            <v xml:space="preserve">                    Шкаф для одежды с замком глубокий узкий 600х2050, корпус БЕЛЫЙ, ручки H, фасад Дуб Честерфилд , глубиной 600 мм</v>
          </cell>
          <cell r="D704" t="str">
            <v>Дуб Честерфилд</v>
          </cell>
          <cell r="E704">
            <v>19029</v>
          </cell>
          <cell r="F704" t="str">
            <v>шт</v>
          </cell>
        </row>
        <row r="705">
          <cell r="A705" t="str">
            <v>EVL409</v>
          </cell>
          <cell r="B705" t="str">
            <v>EVL409/H/H.U003</v>
          </cell>
          <cell r="C705" t="str">
            <v xml:space="preserve">                    Шкаф для одежды с замком узкий 600х2050, корпус БЕЛЫЙ, ручки H, фасад Дуб честерфилд, глубиной 364 мм</v>
          </cell>
          <cell r="D705" t="str">
            <v>Дуб Честерфилд</v>
          </cell>
          <cell r="E705">
            <v>14925</v>
          </cell>
          <cell r="F705" t="str">
            <v>шт</v>
          </cell>
        </row>
        <row r="706">
          <cell r="A706" t="str">
            <v>EVL423</v>
          </cell>
          <cell r="B706" t="str">
            <v>EVL423/H/H.U003</v>
          </cell>
          <cell r="C706" t="str">
            <v xml:space="preserve">                    Шкаф низкий 800х870, корпус БЕЛЫЙ, ручки H, фасад Дуб Честерфилд , глубиной 364 мм</v>
          </cell>
          <cell r="D706" t="str">
            <v>Дуб Честерфилд</v>
          </cell>
          <cell r="E706">
            <v>10837</v>
          </cell>
          <cell r="F706" t="str">
            <v>шт</v>
          </cell>
        </row>
        <row r="707">
          <cell r="A707" t="str">
            <v>EVL418</v>
          </cell>
          <cell r="B707" t="str">
            <v>EVL418/H/H.G</v>
          </cell>
          <cell r="C707" t="str">
            <v xml:space="preserve">                    Шкаф средний со стеклянными фасадами 800х1250, корпус БЕЛЫЙ, ручки H, стекло GLASS, глубиной 364 мм</v>
          </cell>
          <cell r="D707" t="str">
            <v>GLASS</v>
          </cell>
          <cell r="E707">
            <v>16123</v>
          </cell>
          <cell r="F707" t="str">
            <v>шт</v>
          </cell>
        </row>
        <row r="708">
          <cell r="A708" t="str">
            <v>EVL419</v>
          </cell>
          <cell r="B708" t="str">
            <v>EVL419/H/H.WHT</v>
          </cell>
          <cell r="C708" t="str">
            <v xml:space="preserve">                    Шкаф средний со стеклянными фасадами в алюминевой раме 800х1250, корпус БЕЛЫЙ, ручки H, стекло WHITE, глубиной 364 мм</v>
          </cell>
          <cell r="D708" t="str">
            <v>WHITE</v>
          </cell>
          <cell r="E708">
            <v>39307</v>
          </cell>
          <cell r="F708" t="str">
            <v>шт</v>
          </cell>
        </row>
        <row r="709">
          <cell r="A709" t="str">
            <v/>
          </cell>
          <cell r="C709" t="str">
            <v xml:space="preserve">                ШКАФЫ, СТЕЛЛАЖИ  и ТУМБЫ</v>
          </cell>
        </row>
        <row r="710">
          <cell r="A710" t="str">
            <v/>
          </cell>
          <cell r="C710" t="str">
            <v xml:space="preserve">                    EVL290 Контейнер подвесной с 1 ящиком (замок на верхний ящик) , глубиной 208, 448х208х478</v>
          </cell>
        </row>
        <row r="711">
          <cell r="A711" t="str">
            <v>EVL290</v>
          </cell>
          <cell r="B711" t="str">
            <v>EVL290/H.H</v>
          </cell>
          <cell r="C711" t="str">
            <v xml:space="preserve">                        Контейнер подвесной с 1 ящиком (замок на верхний ящик) 448х478, корпус БЕЛЫЙ, глубиной 208 мм</v>
          </cell>
          <cell r="D711" t="str">
            <v>БЕЛЫЙ</v>
          </cell>
          <cell r="E711">
            <v>5690</v>
          </cell>
          <cell r="F711" t="str">
            <v>шт</v>
          </cell>
        </row>
        <row r="712">
          <cell r="A712" t="str">
            <v>EVL290</v>
          </cell>
          <cell r="B712" t="str">
            <v>EVL290/ANT.U003</v>
          </cell>
          <cell r="C712" t="str">
            <v xml:space="preserve">                        Контейнер подвесной с 1 ящиком (замок на верхний ящик) 448х478, корпус Дуб Честерфилд , глубиной 208 мм</v>
          </cell>
          <cell r="D712" t="str">
            <v>Дуб Честерфилд</v>
          </cell>
          <cell r="E712">
            <v>5690</v>
          </cell>
          <cell r="F712" t="str">
            <v>шт</v>
          </cell>
        </row>
        <row r="713">
          <cell r="A713" t="str">
            <v/>
          </cell>
          <cell r="C713" t="str">
            <v xml:space="preserve">                    EVL291 Контейнер подвесной с 2 ящиками (замок на верхний ящик) , глубиной 346, 448х346х478</v>
          </cell>
        </row>
        <row r="714">
          <cell r="A714" t="str">
            <v>EVL291</v>
          </cell>
          <cell r="B714" t="str">
            <v>EVL291/ANT.D</v>
          </cell>
          <cell r="C714" t="str">
            <v xml:space="preserve">                        Контейнер подвесной с 2 ящиками (замок на верхний ящик) 448х478, корпус ROVERE, глубиной 346 мм</v>
          </cell>
          <cell r="D714" t="str">
            <v>ROVERE</v>
          </cell>
          <cell r="E714">
            <v>8229</v>
          </cell>
          <cell r="F714" t="str">
            <v>шт</v>
          </cell>
        </row>
        <row r="715">
          <cell r="A715" t="str">
            <v>EVL291</v>
          </cell>
          <cell r="B715" t="str">
            <v>EVL291/H.H</v>
          </cell>
          <cell r="C715" t="str">
            <v xml:space="preserve">                        Контейнер подвесной с 2 ящиками (замок на верхний ящик) 448х478, корпус БЕЛЫЙ, глубиной 346 мм</v>
          </cell>
          <cell r="D715" t="str">
            <v>БЕЛЫЙ</v>
          </cell>
          <cell r="E715">
            <v>8229</v>
          </cell>
          <cell r="F715" t="str">
            <v>шт</v>
          </cell>
        </row>
        <row r="716">
          <cell r="A716" t="str">
            <v>EVL291</v>
          </cell>
          <cell r="B716" t="str">
            <v>EVL291/H.U003</v>
          </cell>
          <cell r="C716" t="str">
            <v xml:space="preserve">                        Контейнер подвесной с 2 ящиками (замок на верхний ящик) 448х478, корпус Дуб Честерфилд , глубиной 346 мм</v>
          </cell>
          <cell r="D716" t="str">
            <v>Дуб Честерфилд</v>
          </cell>
          <cell r="E716">
            <v>8229</v>
          </cell>
          <cell r="F716" t="str">
            <v>шт</v>
          </cell>
        </row>
        <row r="717">
          <cell r="A717" t="str">
            <v>EVL291</v>
          </cell>
          <cell r="B717" t="str">
            <v>EVL291/ANT.SLT</v>
          </cell>
          <cell r="C717" t="str">
            <v xml:space="preserve">                        Контейнер подвесной с 2 ящиками (замок на верхний ящик) 448х478, ручки ANT      , корпус Салтилло, глубиной 346 мм</v>
          </cell>
          <cell r="D717" t="str">
            <v>Салтилло</v>
          </cell>
          <cell r="E717">
            <v>8229</v>
          </cell>
          <cell r="F717" t="str">
            <v>шт</v>
          </cell>
        </row>
        <row r="718">
          <cell r="A718" t="str">
            <v>EVL291</v>
          </cell>
          <cell r="B718" t="str">
            <v>EVL291/ANT.H</v>
          </cell>
          <cell r="C718" t="str">
            <v xml:space="preserve">                        Контейнер подвесной с 2 ящиками (замок на верхний ящик) 448х478, ручки ANT,  корпус БЕЛЫЙ, глубиной 346 мм</v>
          </cell>
          <cell r="D718" t="str">
            <v>БЕЛЫЙ</v>
          </cell>
          <cell r="E718">
            <v>8229</v>
          </cell>
          <cell r="F718" t="str">
            <v>шт</v>
          </cell>
        </row>
        <row r="719">
          <cell r="A719" t="str">
            <v>EVL291</v>
          </cell>
          <cell r="B719" t="str">
            <v>EVL291/ANT.U003</v>
          </cell>
          <cell r="C719" t="str">
            <v xml:space="preserve">                        Контейнер подвесной с 2 ящиками (замок на верхний ящик) 448х478, ручки ANT, корпус Дуб Честерфилд, глубиной 346 м</v>
          </cell>
          <cell r="D719" t="str">
            <v>Дуб Честерфилд</v>
          </cell>
          <cell r="E719">
            <v>8229</v>
          </cell>
          <cell r="F719" t="str">
            <v>шт</v>
          </cell>
        </row>
        <row r="720">
          <cell r="A720" t="str">
            <v/>
          </cell>
          <cell r="C720" t="str">
            <v xml:space="preserve">                    EVL292 Контейнер подвесной с 3 ящиками (замок на верхний ящик) , глубиной 478, 448х478х486</v>
          </cell>
        </row>
        <row r="721">
          <cell r="A721" t="str">
            <v>EVL292</v>
          </cell>
          <cell r="B721" t="str">
            <v>EVL292/ANT.ANT</v>
          </cell>
          <cell r="C721" t="str">
            <v xml:space="preserve">                        Контейнер подвесной с 3 ящиками (замок на верхний ящик) 448х486, корпус АНТРАЦИТ, глубиной 478 мм</v>
          </cell>
          <cell r="D721" t="str">
            <v>АНТРАЦИТ</v>
          </cell>
          <cell r="E721">
            <v>9774</v>
          </cell>
          <cell r="F721" t="str">
            <v>шт</v>
          </cell>
        </row>
        <row r="722">
          <cell r="A722" t="str">
            <v/>
          </cell>
          <cell r="C722" t="str">
            <v xml:space="preserve">                    EVL293 Контейнер подвесной с 1 ящиком Тип - 2 (замок на верхний ящик) 448х166х478</v>
          </cell>
        </row>
        <row r="723">
          <cell r="A723" t="str">
            <v>EVL293</v>
          </cell>
          <cell r="B723" t="str">
            <v>EVL293/ANT.ANT</v>
          </cell>
          <cell r="C723" t="str">
            <v xml:space="preserve">                        Контейнер подвесной с 1 ящиком Тип - 2 (замок на верхний ящик) ручки ANT, корпус АНТРАЦИТ</v>
          </cell>
          <cell r="D723" t="str">
            <v>АНТРАЦИТ</v>
          </cell>
          <cell r="E723">
            <v>4524</v>
          </cell>
          <cell r="F723" t="str">
            <v>шт</v>
          </cell>
        </row>
        <row r="724">
          <cell r="A724" t="str">
            <v/>
          </cell>
          <cell r="C724" t="str">
            <v xml:space="preserve">                    EVL294 Контейнер подвесной с 2 ящиками Тип - 2 (замок на верхний ящик) 448х296х478</v>
          </cell>
        </row>
        <row r="725">
          <cell r="A725" t="str">
            <v>EVL294</v>
          </cell>
          <cell r="B725" t="str">
            <v>EVL294/ANT.ANT</v>
          </cell>
          <cell r="C725" t="str">
            <v xml:space="preserve">                        Контейнер подвесной с 2 ящиками Тип - 2 (замок на верхний ящик) ручки ANT, корпус АНТРАЦИТ</v>
          </cell>
          <cell r="D725" t="str">
            <v>АНТРАЦИТ</v>
          </cell>
          <cell r="E725">
            <v>6782</v>
          </cell>
          <cell r="F725" t="str">
            <v>шт</v>
          </cell>
        </row>
        <row r="726">
          <cell r="A726" t="str">
            <v/>
          </cell>
          <cell r="C726" t="str">
            <v xml:space="preserve">                    EVL300 Тумба приставная 450х600 , глубиной 600, 450х600х750</v>
          </cell>
        </row>
        <row r="727">
          <cell r="A727" t="str">
            <v>EVL300</v>
          </cell>
          <cell r="B727" t="str">
            <v>EVL300/D/D/H.D</v>
          </cell>
          <cell r="C727" t="str">
            <v xml:space="preserve">                        Тумба приставная 450х600, корпус ROVERE, фасад ROVERE, ручки H, топ ROVERE, глубиной 600 мм</v>
          </cell>
          <cell r="D727" t="str">
            <v>ROVERE</v>
          </cell>
          <cell r="E727">
            <v>15361</v>
          </cell>
          <cell r="F727" t="str">
            <v>шт</v>
          </cell>
        </row>
        <row r="728">
          <cell r="A728" t="str">
            <v>EVL300</v>
          </cell>
          <cell r="B728" t="str">
            <v>EVL300/ANT/ANT/ANT.L</v>
          </cell>
          <cell r="C728" t="str">
            <v xml:space="preserve">                        Тумба приставная 450х600, корпус АНТРАЦИТ, фасад АНТРАЦИТ, ручки ANT, топ ДУБ 131, глубиной 600 мм</v>
          </cell>
          <cell r="D728" t="str">
            <v>ДУБ 131</v>
          </cell>
          <cell r="E728">
            <v>15361</v>
          </cell>
          <cell r="F728" t="str">
            <v>шт</v>
          </cell>
        </row>
        <row r="729">
          <cell r="A729" t="str">
            <v>EVL300</v>
          </cell>
          <cell r="B729" t="str">
            <v>EVL300/ANT/ANT/ANT.U003</v>
          </cell>
          <cell r="C729" t="str">
            <v xml:space="preserve">                        Тумба приставная 450х600, корпус АНТРАЦИТ, фасад АНТРАЦИТ, ручки ANT, топ Дуб Честерфилд , глубиной 600 мм</v>
          </cell>
          <cell r="D729" t="str">
            <v>Дуб Честерфилд</v>
          </cell>
          <cell r="E729">
            <v>15361</v>
          </cell>
          <cell r="F729" t="str">
            <v>шт</v>
          </cell>
        </row>
        <row r="730">
          <cell r="A730" t="str">
            <v>EVL300</v>
          </cell>
          <cell r="B730" t="str">
            <v>EVL300/ANT/ANT/ANT.SLT</v>
          </cell>
          <cell r="C730" t="str">
            <v xml:space="preserve">                        Тумба приставная 450х600, корпус Антрацит, фасад Антрацит, ручки ANT, топ Салтилло</v>
          </cell>
          <cell r="D730" t="str">
            <v>Салтилло</v>
          </cell>
          <cell r="E730">
            <v>15361</v>
          </cell>
          <cell r="F730" t="str">
            <v>шт</v>
          </cell>
        </row>
        <row r="731">
          <cell r="A731" t="str">
            <v>EVL300</v>
          </cell>
          <cell r="B731" t="str">
            <v>EVL300/H/H/ANT.H</v>
          </cell>
          <cell r="C731" t="str">
            <v xml:space="preserve">                        Тумба приставная 450х600, корпус БЕЛЫЙ, фасад БЕЛЫЙ, ручки ANT      , топ БЕЛЫЙ, глубиной 600 мм</v>
          </cell>
          <cell r="D731" t="str">
            <v>БЕЛЫЙ</v>
          </cell>
          <cell r="E731">
            <v>15361</v>
          </cell>
          <cell r="F731" t="str">
            <v>шт</v>
          </cell>
        </row>
        <row r="732">
          <cell r="A732" t="str">
            <v>EVL300</v>
          </cell>
          <cell r="B732" t="str">
            <v>EVL300/L/L/H.L</v>
          </cell>
          <cell r="C732" t="str">
            <v xml:space="preserve">                        Тумба приставная 450х600, корпус ДУБ 131, фасад ДУБ 131, ручки H, топ ДУБ 131, глубиной 600 мм</v>
          </cell>
          <cell r="D732" t="str">
            <v>ДУБ 131</v>
          </cell>
          <cell r="E732">
            <v>15361</v>
          </cell>
          <cell r="F732" t="str">
            <v>шт</v>
          </cell>
        </row>
        <row r="733">
          <cell r="A733" t="str">
            <v>EVL300</v>
          </cell>
          <cell r="B733" t="str">
            <v>EVL300/U003/ANT/ANT.U003</v>
          </cell>
          <cell r="C733" t="str">
            <v xml:space="preserve">                        Тумба приставная 450х600, корпус Дуб Честерфилд , фасад АНТРАЦИТ, ручки ANT, топ Дуб Честерфилд , глубиной 600 мм</v>
          </cell>
          <cell r="D733" t="str">
            <v>Дуб Честерфилд</v>
          </cell>
          <cell r="E733">
            <v>15361</v>
          </cell>
          <cell r="F733" t="str">
            <v>шт</v>
          </cell>
        </row>
        <row r="734">
          <cell r="A734" t="str">
            <v/>
          </cell>
          <cell r="C734" t="str">
            <v xml:space="preserve">                    EVL301 Тумба приставная 450х700 , глубиной 700, 450х700х750</v>
          </cell>
        </row>
        <row r="735">
          <cell r="A735" t="str">
            <v>EVL301</v>
          </cell>
          <cell r="B735" t="str">
            <v>EVL301/ANT/ANT/ANT.SLT</v>
          </cell>
          <cell r="C735" t="str">
            <v xml:space="preserve">                        Тумба приставная 450х700, корпус Антрацит, фасад Антрацит, ручки ANT, топ Салтилло</v>
          </cell>
          <cell r="D735" t="str">
            <v>Салтилло</v>
          </cell>
          <cell r="E735">
            <v>16766</v>
          </cell>
          <cell r="F735" t="str">
            <v>шт</v>
          </cell>
        </row>
        <row r="736">
          <cell r="A736" t="str">
            <v>EVL301</v>
          </cell>
          <cell r="B736" t="str">
            <v>EVL301/ANT/U003/ANT.U003</v>
          </cell>
          <cell r="C736" t="str">
            <v xml:space="preserve">                        Тумба приставная 450х700, корпус АНТРАЦИТ, фасад Дуб Честерфилд , ручки ANT      , топ Дуб Честерфилд , глубиной 700 мм</v>
          </cell>
          <cell r="D736" t="str">
            <v>Дуб Честерфилд</v>
          </cell>
          <cell r="E736">
            <v>16766</v>
          </cell>
          <cell r="F736" t="str">
            <v>шт</v>
          </cell>
        </row>
        <row r="737">
          <cell r="A737" t="str">
            <v>EVL301</v>
          </cell>
          <cell r="B737" t="str">
            <v>EVL301/H/H/ANT.H</v>
          </cell>
          <cell r="C737" t="str">
            <v xml:space="preserve">                        Тумба приставная 450х700, корпус БЕЛЫЙ, фасад БЕЛЫЙ, ручки ANT      , топ БЕЛЫЙ, глубиной 700 мм</v>
          </cell>
          <cell r="D737" t="str">
            <v>БЕЛЫЙ</v>
          </cell>
          <cell r="E737">
            <v>16766</v>
          </cell>
          <cell r="F737" t="str">
            <v>шт</v>
          </cell>
        </row>
        <row r="738">
          <cell r="A738" t="str">
            <v>EVL301</v>
          </cell>
          <cell r="B738" t="str">
            <v>EVL301/H/U003/H.H</v>
          </cell>
          <cell r="C738" t="str">
            <v xml:space="preserve">                        Тумба приставная 450х700, корпус БЕЛЫЙ, фасад Дуб Честерфилд , ручки H, топ БЕЛЫЙ, глубиной 700 мм</v>
          </cell>
          <cell r="D738" t="str">
            <v>БЕЛЫЙ</v>
          </cell>
          <cell r="E738">
            <v>16766</v>
          </cell>
          <cell r="F738" t="str">
            <v>шт</v>
          </cell>
        </row>
        <row r="739">
          <cell r="A739" t="str">
            <v>EVL301</v>
          </cell>
          <cell r="B739" t="str">
            <v>EVL301/H/U003/H.U003</v>
          </cell>
          <cell r="C739" t="str">
            <v xml:space="preserve">                        Тумба приставная 450х700, корпус БЕЛЫЙ, фасад Дуб Честерфилд , ручки H, топ Дуб Честерфилд , глубиной 700 мм</v>
          </cell>
          <cell r="D739" t="str">
            <v>Дуб Честерфилд</v>
          </cell>
          <cell r="E739">
            <v>16766</v>
          </cell>
          <cell r="F739" t="str">
            <v>шт</v>
          </cell>
        </row>
        <row r="740">
          <cell r="A740" t="str">
            <v>EVL301</v>
          </cell>
          <cell r="B740" t="str">
            <v>EVL301/H/SLT/H.SLT</v>
          </cell>
          <cell r="C740" t="str">
            <v xml:space="preserve">                        Тумба приставная 450х700, корпус БЕЛЫЙ, фасад Салтилло, ручки H, топ Салтилло, глубиной 700 мм</v>
          </cell>
          <cell r="D740" t="str">
            <v>Салтилло</v>
          </cell>
          <cell r="E740">
            <v>16766</v>
          </cell>
          <cell r="F740" t="str">
            <v>шт</v>
          </cell>
        </row>
        <row r="741">
          <cell r="A741" t="str">
            <v>EVL301</v>
          </cell>
          <cell r="B741" t="str">
            <v>EVL301/H/R2/H.H</v>
          </cell>
          <cell r="C741" t="str">
            <v xml:space="preserve">                        Тумба приставная 450х700, корпус БЕЛЫЙ, фасад Светло-серый , ручки H        , топ БЕЛЫЙ, глубиной 700 мм</v>
          </cell>
          <cell r="D741" t="str">
            <v>БЕЛЫЙ</v>
          </cell>
          <cell r="E741">
            <v>16766</v>
          </cell>
          <cell r="F741" t="str">
            <v>шт</v>
          </cell>
        </row>
        <row r="742">
          <cell r="A742" t="str">
            <v>EVL301</v>
          </cell>
          <cell r="B742" t="str">
            <v>EVL301/U003/U003/ANT.U003</v>
          </cell>
          <cell r="C742" t="str">
            <v xml:space="preserve">                        Тумба приставная 450х700, корпус Дуб Честерфилд, фасад Дуб Честерфилд, ручки ANT, топ Дуб Честерфилд</v>
          </cell>
          <cell r="D742" t="str">
            <v>Дуб Честерфилд</v>
          </cell>
          <cell r="E742">
            <v>16766</v>
          </cell>
          <cell r="F742" t="str">
            <v>шт</v>
          </cell>
        </row>
        <row r="743">
          <cell r="A743" t="str">
            <v>EVL301</v>
          </cell>
          <cell r="B743" t="str">
            <v>EVL301/SLT/SLT/ANT.SLT</v>
          </cell>
          <cell r="C743" t="str">
            <v xml:space="preserve">                        Тумба приставная 450х700, корпус Салтилло, фасад Салтилло, ручки ANT      , топ Салтилло, глубиной 700 мм</v>
          </cell>
          <cell r="D743" t="str">
            <v>Салтилло</v>
          </cell>
          <cell r="E743">
            <v>16766</v>
          </cell>
          <cell r="F743" t="str">
            <v>шт</v>
          </cell>
        </row>
        <row r="744">
          <cell r="A744" t="str">
            <v/>
          </cell>
          <cell r="C744" t="str">
            <v xml:space="preserve">                    EVL302 Тумба приставная 450х800 , глубиной 800, 450х800х750</v>
          </cell>
        </row>
        <row r="745">
          <cell r="A745" t="str">
            <v>EVL302</v>
          </cell>
          <cell r="B745" t="str">
            <v>EVL302/D/D/H.D</v>
          </cell>
          <cell r="C745" t="str">
            <v xml:space="preserve">                        Тумба приставная 450х800, корпус ROVERE, фасад ROVERE, ручки H        , топ ROVERE, глубиной 800 мм</v>
          </cell>
          <cell r="D745" t="str">
            <v>ROVERE</v>
          </cell>
          <cell r="E745">
            <v>16159</v>
          </cell>
          <cell r="F745" t="str">
            <v>шт</v>
          </cell>
        </row>
        <row r="746">
          <cell r="A746" t="str">
            <v>EVL302</v>
          </cell>
          <cell r="B746" t="str">
            <v>EVL302/ANT/ANT/ANT.L</v>
          </cell>
          <cell r="C746" t="str">
            <v xml:space="preserve">                        Тумба приставная 450х800, корпус АНТРАЦИТ, фасад АНТРАЦИТ, ручки ANT      , топ ДУБ 131, глубиной 800 мм</v>
          </cell>
          <cell r="D746" t="str">
            <v>ДУБ 131</v>
          </cell>
          <cell r="E746">
            <v>16159</v>
          </cell>
          <cell r="F746" t="str">
            <v>шт</v>
          </cell>
        </row>
        <row r="747">
          <cell r="A747" t="str">
            <v>EVL302</v>
          </cell>
          <cell r="B747" t="str">
            <v>EVL302/ANT/ANT/ANT.U003</v>
          </cell>
          <cell r="C747" t="str">
            <v xml:space="preserve">                        Тумба приставная 450х800, корпус АНТРАЦИТ, фасад АНТРАЦИТ, ручки ANT      , топ Дуб Честерфилд , глубиной 800 мм</v>
          </cell>
          <cell r="D747" t="str">
            <v>Дуб Честерфилд</v>
          </cell>
          <cell r="E747">
            <v>16159</v>
          </cell>
          <cell r="F747" t="str">
            <v>шт</v>
          </cell>
        </row>
        <row r="748">
          <cell r="A748" t="str">
            <v>EVL302</v>
          </cell>
          <cell r="B748" t="str">
            <v>EVL302/ANT/ANT/ANT.SLT</v>
          </cell>
          <cell r="C748" t="str">
            <v xml:space="preserve">                        Тумба приставная 450х800, корпус Антрацит, фасад Антрацит, ручки ANT, топ Салтилло</v>
          </cell>
          <cell r="D748" t="str">
            <v>Салтилло</v>
          </cell>
          <cell r="E748">
            <v>16159</v>
          </cell>
          <cell r="F748" t="str">
            <v>шт</v>
          </cell>
        </row>
        <row r="749">
          <cell r="A749" t="str">
            <v/>
          </cell>
          <cell r="C749" t="str">
            <v xml:space="preserve">                    EVL303 Тумба приставная 450х1240 , глубиной 1240, 450х1240х750</v>
          </cell>
        </row>
        <row r="750">
          <cell r="A750" t="str">
            <v>EVL303</v>
          </cell>
          <cell r="B750" t="str">
            <v>EVL303/ANT/ANT/ANT.SLT</v>
          </cell>
          <cell r="C750" t="str">
            <v xml:space="preserve">                        Тумба приставная 450х1240, глубиной 1240, копус Ант, фасад Ант,  ручки ANT, топ Салтилло</v>
          </cell>
          <cell r="D750" t="str">
            <v>Салтилло</v>
          </cell>
          <cell r="E750">
            <v>28601</v>
          </cell>
          <cell r="F750" t="str">
            <v>шт</v>
          </cell>
        </row>
        <row r="751">
          <cell r="A751" t="str">
            <v>EVL303</v>
          </cell>
          <cell r="B751" t="str">
            <v>EVL303/ANT/ANT/ANT.L</v>
          </cell>
          <cell r="C751" t="str">
            <v xml:space="preserve">                        Тумба приставная 450х1240, корпус АНТРАЦИТ, фасад АНТРАЦИТ, ручки ANT, топ ДУБ 131, глубиной 1 240 мм</v>
          </cell>
          <cell r="D751" t="str">
            <v>ДУБ 131</v>
          </cell>
          <cell r="E751">
            <v>28601</v>
          </cell>
          <cell r="F751" t="str">
            <v>шт</v>
          </cell>
        </row>
        <row r="752">
          <cell r="A752" t="str">
            <v>EVL303</v>
          </cell>
          <cell r="B752" t="str">
            <v>EVL303/ANT/ANT/ANT.U003</v>
          </cell>
          <cell r="C752" t="str">
            <v xml:space="preserve">                        Тумба приставная 450х1240, корпус АНТРАЦИТ, фасад АНТРАЦИТ, ручки ANT, топ Дуб Честерфилд , глубиной 1 240 мм</v>
          </cell>
          <cell r="D752" t="str">
            <v>Дуб Честерфилд</v>
          </cell>
          <cell r="E752">
            <v>28601</v>
          </cell>
          <cell r="F752" t="str">
            <v>шт</v>
          </cell>
        </row>
        <row r="753">
          <cell r="A753" t="str">
            <v>EVL303</v>
          </cell>
          <cell r="B753" t="str">
            <v>EVL303/L/L/H.L</v>
          </cell>
          <cell r="C753" t="str">
            <v xml:space="preserve">                        Тумба приставная 450х1240, корпус ДУБ 131, фасад ДУБ 131, ручки H, топ ДУБ 131, глубиной 1 240 мм</v>
          </cell>
          <cell r="D753" t="str">
            <v>ДУБ 131</v>
          </cell>
          <cell r="E753">
            <v>28601</v>
          </cell>
          <cell r="F753" t="str">
            <v>шт</v>
          </cell>
        </row>
        <row r="754">
          <cell r="A754" t="str">
            <v/>
          </cell>
          <cell r="C754" t="str">
            <v xml:space="preserve">                    EVL304 Тумба приставная 450х1440 , глубиной 1440, 450х1440х750</v>
          </cell>
        </row>
        <row r="755">
          <cell r="A755" t="str">
            <v>EVL304</v>
          </cell>
          <cell r="B755" t="str">
            <v>EVL304/ANT/ANT/ANT.SLT</v>
          </cell>
          <cell r="C755" t="str">
            <v xml:space="preserve">                        Тумба приставная 450х1440, глубиной 1440, копус Ант, фасад Ант,  ручки ANT, топ Салтилло</v>
          </cell>
          <cell r="D755" t="str">
            <v>Салтилло</v>
          </cell>
          <cell r="E755">
            <v>29261</v>
          </cell>
          <cell r="F755" t="str">
            <v>шт</v>
          </cell>
        </row>
        <row r="756">
          <cell r="A756" t="str">
            <v>EVL304</v>
          </cell>
          <cell r="B756" t="str">
            <v>EVL304/ANT/ANT/ANT.U003</v>
          </cell>
          <cell r="C756" t="str">
            <v xml:space="preserve">                        Тумба приставная 450х1440, корпус АНТРАЦИТ, фасад АНТРАЦИТ, ручки ANT, топ Дуб Честерфилд , глубиной 1 440 мм</v>
          </cell>
          <cell r="D756" t="str">
            <v>Дуб Честерфилд</v>
          </cell>
          <cell r="E756">
            <v>29261</v>
          </cell>
          <cell r="F756" t="str">
            <v>шт</v>
          </cell>
        </row>
        <row r="757">
          <cell r="A757" t="str">
            <v>EVL304</v>
          </cell>
          <cell r="B757" t="str">
            <v>EVL304/H/R2/H.H</v>
          </cell>
          <cell r="C757" t="str">
            <v xml:space="preserve">                        Тумба приставная 450х1440, корпус БЕЛЫЙ, фасад Светло-серый , ручки H, топ БЕЛЫЙ, глубиной 1 440 мм</v>
          </cell>
          <cell r="D757" t="str">
            <v>БЕЛЫЙ</v>
          </cell>
          <cell r="E757">
            <v>29261</v>
          </cell>
          <cell r="F757" t="str">
            <v>шт</v>
          </cell>
        </row>
        <row r="758">
          <cell r="A758" t="str">
            <v/>
          </cell>
          <cell r="C758" t="str">
            <v xml:space="preserve">                    EVL305 Тумба приставная 450х1640 , глубиной 1640, 450х1640х750</v>
          </cell>
        </row>
        <row r="759">
          <cell r="A759" t="str">
            <v>EVL305</v>
          </cell>
          <cell r="B759" t="str">
            <v>EVL305/ANT/ANT/ANT.SLT</v>
          </cell>
          <cell r="C759" t="str">
            <v xml:space="preserve">                        Тумба приставная 450х1640, глубиной 1640, копус Ант, фасад Ант,  ручки ANT, топ Салтилло</v>
          </cell>
          <cell r="D759" t="str">
            <v>Салтилло</v>
          </cell>
          <cell r="E759">
            <v>30138</v>
          </cell>
          <cell r="F759" t="str">
            <v>шт</v>
          </cell>
        </row>
        <row r="760">
          <cell r="A760" t="str">
            <v/>
          </cell>
          <cell r="C760" t="str">
            <v xml:space="preserve">                    EVL306 Тумба мобильная на колёсах 4 ящика 750 замок на верхний ящик , глубиной 475, 450х475х750</v>
          </cell>
        </row>
        <row r="761">
          <cell r="A761" t="str">
            <v>EVL306</v>
          </cell>
          <cell r="B761" t="str">
            <v>EVL306/ANT/ANT/ANT.L</v>
          </cell>
          <cell r="C761" t="str">
            <v xml:space="preserve">                        Тумба мобильная на колёсах 4 ящика 750 замок на верхний ящик 450х750, корпус АНТРАЦИТ, фасад АНТРАЦИТ, ручки ANT, топ ДУБ 131, глубиной 475 мм</v>
          </cell>
          <cell r="D761" t="str">
            <v>ДУБ 131</v>
          </cell>
          <cell r="E761">
            <v>14746</v>
          </cell>
          <cell r="F761" t="str">
            <v>шт</v>
          </cell>
        </row>
        <row r="762">
          <cell r="A762" t="str">
            <v>EVL306</v>
          </cell>
          <cell r="B762" t="str">
            <v>EVL306/H/H/ANT.H</v>
          </cell>
          <cell r="C762" t="str">
            <v xml:space="preserve">                        Тумба мобильная на колёсах 4 ящика 750 замок на верхний ящик 450х750, корпус БЕЛЫЙ, фасад БЕЛЫЙ, ручки ANT      , топ БЕЛЫЙ, глубиной 475 мм</v>
          </cell>
          <cell r="D762" t="str">
            <v>БЕЛЫЙ</v>
          </cell>
          <cell r="E762">
            <v>14746</v>
          </cell>
          <cell r="F762" t="str">
            <v>шт</v>
          </cell>
        </row>
        <row r="763">
          <cell r="A763" t="str">
            <v>EVL306</v>
          </cell>
          <cell r="B763" t="str">
            <v>EVL306/SLT/SLT/ANT.SLT</v>
          </cell>
          <cell r="C763" t="str">
            <v xml:space="preserve">                        Тумба мобильная на колёсах 4 ящика 750 замок на верхний ящик 450х750, корпус Салтилло, фасад Салтилло, ручки ANT      , топ Салтилло, глубиной 475 мм</v>
          </cell>
          <cell r="D763" t="str">
            <v>Салтилло</v>
          </cell>
          <cell r="E763">
            <v>14746</v>
          </cell>
          <cell r="F763" t="str">
            <v>шт</v>
          </cell>
        </row>
        <row r="764">
          <cell r="A764" t="str">
            <v>EVL306</v>
          </cell>
          <cell r="B764" t="str">
            <v>EVL306/ANT/ANT/ANT.SLT</v>
          </cell>
          <cell r="C764" t="str">
            <v xml:space="preserve">                        Тумба мобильная на колёсах 4 ящика 750 замок на верхний ящик, корпус Ант, фасад Ант, ручки ANT</v>
          </cell>
          <cell r="D764" t="str">
            <v>Салтилло</v>
          </cell>
          <cell r="E764">
            <v>14746</v>
          </cell>
          <cell r="F764" t="str">
            <v>шт</v>
          </cell>
        </row>
        <row r="765">
          <cell r="A765" t="str">
            <v/>
          </cell>
          <cell r="C765" t="str">
            <v xml:space="preserve">                    EVL307 Тумба мобильная на колёсах 3 ящика замок на верхний ящик , глубиной 475, 450х475х570 </v>
          </cell>
        </row>
        <row r="766">
          <cell r="A766" t="str">
            <v>EVL307</v>
          </cell>
          <cell r="B766" t="str">
            <v>EVL307/ANT/U003/ANT.ANT</v>
          </cell>
          <cell r="C766" t="str">
            <v xml:space="preserve">                        Тумба мобильная на калёсах 3 ящика замок на верхний ящик, корпус АНТРАЦИТ, фасад Дуб Честерфилд , ручки ANT      , топ АНТРАЦИТ, глубиной 475 мм</v>
          </cell>
          <cell r="D766" t="str">
            <v>АНТРАЦИТ</v>
          </cell>
          <cell r="E766">
            <v>10606</v>
          </cell>
          <cell r="F766" t="str">
            <v>шт</v>
          </cell>
        </row>
        <row r="767">
          <cell r="A767" t="str">
            <v>EVL307</v>
          </cell>
          <cell r="B767" t="str">
            <v>EVL307/ANT/ANT/ANT.SLT</v>
          </cell>
          <cell r="C767" t="str">
            <v xml:space="preserve">                        Тумба мобильная на колёсах 3 ящика 580 замок на верхний ящик, корпус Антрацит, фасад Антрацит, ручки ANT, топ Салтилло, глубиной 475 мм</v>
          </cell>
          <cell r="D767" t="str">
            <v>Салтилло</v>
          </cell>
          <cell r="E767">
            <v>11667</v>
          </cell>
          <cell r="F767" t="str">
            <v>шт</v>
          </cell>
        </row>
        <row r="768">
          <cell r="A768" t="str">
            <v>EVL307</v>
          </cell>
          <cell r="B768" t="str">
            <v>EVL307/D/D/H.D</v>
          </cell>
          <cell r="C768" t="str">
            <v xml:space="preserve">                        Тумба мобильная на колёсах 3 ящика замок на верхний ящик, корпус ROVERE, фасад ROVERE, ручки H        , топ ROVERE, глубиной 475 мм</v>
          </cell>
          <cell r="D768" t="str">
            <v>ROVERE</v>
          </cell>
          <cell r="E768">
            <v>11667</v>
          </cell>
          <cell r="F768" t="str">
            <v>шт</v>
          </cell>
        </row>
        <row r="769">
          <cell r="A769" t="str">
            <v>EVL307</v>
          </cell>
          <cell r="B769" t="str">
            <v>EVL307/ANT/ANT/ANT.L</v>
          </cell>
          <cell r="C769" t="str">
            <v xml:space="preserve">                        Тумба мобильная на колёсах 3 ящика замок на верхний ящик, корпус АНТРАЦИТ, фасад АНТРАЦИТ, ручки ANT      , топ ДУБ 131, глубиной 475 мм</v>
          </cell>
          <cell r="D769" t="str">
            <v>ДУБ 131</v>
          </cell>
          <cell r="E769">
            <v>11667</v>
          </cell>
          <cell r="F769" t="str">
            <v>шт</v>
          </cell>
        </row>
        <row r="770">
          <cell r="A770" t="str">
            <v>EVL307</v>
          </cell>
          <cell r="B770" t="str">
            <v>EVL307/ANT/ANT/ANT.ANT</v>
          </cell>
          <cell r="C770" t="str">
            <v xml:space="preserve">                        Тумба мобильная на колёсах 3 ящика замок на верхний ящик, корпус АНТРАЦИТ, фасад АНТРАЦИТ, ручки ANT, топ АНТРАЦИТ, глубиной 475 мм</v>
          </cell>
          <cell r="D770" t="str">
            <v>АНТРАЦИТ</v>
          </cell>
          <cell r="E770">
            <v>11667</v>
          </cell>
          <cell r="F770" t="str">
            <v>шт</v>
          </cell>
        </row>
        <row r="771">
          <cell r="A771" t="str">
            <v>EVL307</v>
          </cell>
          <cell r="B771" t="str">
            <v>EVL307/ANT/H/ANT.H</v>
          </cell>
          <cell r="C771" t="str">
            <v xml:space="preserve">                        Тумба мобильная на колёсах 3 ящика замок на верхний ящик, корпус АНТРАЦИТ, фасад БЕЛЫЙ, ручки ANT, топ БЕЛЫЙ, глубиной 475 мм</v>
          </cell>
          <cell r="D771" t="str">
            <v>БЕЛЫЙ</v>
          </cell>
          <cell r="E771">
            <v>11667</v>
          </cell>
          <cell r="F771" t="str">
            <v>шт</v>
          </cell>
        </row>
        <row r="772">
          <cell r="A772" t="str">
            <v>EVL307</v>
          </cell>
          <cell r="B772" t="str">
            <v>EVL307/ANT/U003/ANT.U003</v>
          </cell>
          <cell r="C772" t="str">
            <v xml:space="preserve">                        Тумба мобильная на колёсах 3 ящика замок на верхний ящик, корпус АНТРАЦИТ, фасад Дуб Честерфилд , ручки ANT      , топ Дуб Честерфилд , глубиной 475 м</v>
          </cell>
          <cell r="D772" t="str">
            <v>Дуб Честерфилд</v>
          </cell>
          <cell r="E772">
            <v>11667</v>
          </cell>
          <cell r="F772" t="str">
            <v>шт</v>
          </cell>
        </row>
        <row r="773">
          <cell r="A773" t="str">
            <v>EVL307</v>
          </cell>
          <cell r="B773" t="str">
            <v>EVL307/ANT/SLT/ANT.SLT</v>
          </cell>
          <cell r="C773" t="str">
            <v xml:space="preserve">                        Тумба мобильная на колёсах 3 ящика замок на верхний ящик, корпус АНТРАЦИТ, фасад Салтилло, ручки ANT, топ Салтилло, глубиной 475 мм</v>
          </cell>
          <cell r="D773" t="str">
            <v>Салтилло</v>
          </cell>
          <cell r="E773">
            <v>11667</v>
          </cell>
          <cell r="F773" t="str">
            <v>шт</v>
          </cell>
        </row>
        <row r="774">
          <cell r="A774" t="str">
            <v>EVL307</v>
          </cell>
          <cell r="B774" t="str">
            <v>EVL307/H/H/ANT.H</v>
          </cell>
          <cell r="C774" t="str">
            <v xml:space="preserve">                        Тумба мобильная на колёсах 3 ящика замок на верхний ящик, корпус БЕЛЫЙ, фасад БЕЛЫЙ, ручки ANT, топ БЕЛЫЙ, глубиной 475 мм</v>
          </cell>
          <cell r="D774" t="str">
            <v>БЕЛЫЙ</v>
          </cell>
          <cell r="E774">
            <v>11667</v>
          </cell>
          <cell r="F774" t="str">
            <v>шт</v>
          </cell>
        </row>
        <row r="775">
          <cell r="A775" t="str">
            <v>EVL307</v>
          </cell>
          <cell r="B775" t="str">
            <v>EVL307/H/H/H.U003</v>
          </cell>
          <cell r="C775" t="str">
            <v xml:space="preserve">                        Тумба мобильная на колёсах 3 ящика замок на верхний ящик, корпус БЕЛЫЙ, фасад БЕЛЫЙ, ручки H        , топ Дуб Честерфилд , глубиной 475 мм</v>
          </cell>
          <cell r="D775" t="str">
            <v>Дуб Честерфилд</v>
          </cell>
          <cell r="E775">
            <v>11667</v>
          </cell>
          <cell r="F775" t="str">
            <v>шт</v>
          </cell>
        </row>
        <row r="776">
          <cell r="A776" t="str">
            <v>EVL307</v>
          </cell>
          <cell r="B776" t="str">
            <v>EVL307/H/H/H.H</v>
          </cell>
          <cell r="C776" t="str">
            <v xml:space="preserve">                        Тумба мобильная на колёсах 3 ящика замок на верхний ящик, корпус БЕЛЫЙ, фасад БЕЛЫЙ, ручки H, топ БЕЛЫЙ, глубиной 475 мм</v>
          </cell>
          <cell r="D776" t="str">
            <v>БЕЛЫЙ</v>
          </cell>
          <cell r="E776">
            <v>11667</v>
          </cell>
          <cell r="F776" t="str">
            <v>шт</v>
          </cell>
        </row>
        <row r="777">
          <cell r="A777" t="str">
            <v>EVL307</v>
          </cell>
          <cell r="B777" t="str">
            <v>EVL307/H/L/H.H</v>
          </cell>
          <cell r="C777" t="str">
            <v xml:space="preserve">                        Тумба мобильная на колёсах 3 ящика замок на верхний ящик, корпус БЕЛЫЙ, фасад ДУБ 131, ручки H, топ БЕЛЫЙ, глубиной 475 мм</v>
          </cell>
          <cell r="D777" t="str">
            <v>БЕЛЫЙ</v>
          </cell>
          <cell r="E777">
            <v>11667</v>
          </cell>
          <cell r="F777" t="str">
            <v>шт</v>
          </cell>
        </row>
        <row r="778">
          <cell r="A778" t="str">
            <v>EVL307</v>
          </cell>
          <cell r="B778" t="str">
            <v>EVL307/H/U003/ANT.U003</v>
          </cell>
          <cell r="C778" t="str">
            <v xml:space="preserve">                        Тумба мобильная на колёсах 3 ящика замок на верхний ящик, корпус БЕЛЫЙ, фасад Дуб Честерфилд , ручки ANT      , топ Дуб Честерфилд , глубиной 475 мм</v>
          </cell>
          <cell r="D778" t="str">
            <v>Дуб Честерфилд</v>
          </cell>
          <cell r="E778">
            <v>11667</v>
          </cell>
          <cell r="F778" t="str">
            <v>шт</v>
          </cell>
        </row>
        <row r="779">
          <cell r="A779" t="str">
            <v>EVL307</v>
          </cell>
          <cell r="B779" t="str">
            <v>EVL307/H/U003/H.H</v>
          </cell>
          <cell r="C779" t="str">
            <v xml:space="preserve">                        Тумба мобильная на колёсах 3 ящика замок на верхний ящик, корпус БЕЛЫЙ, фасад Дуб Честерфилд , ручки H        , топ БЕЛЫЙ, глубиной 475 мм</v>
          </cell>
          <cell r="D779" t="str">
            <v>БЕЛЫЙ</v>
          </cell>
          <cell r="E779">
            <v>11667</v>
          </cell>
          <cell r="F779" t="str">
            <v>шт</v>
          </cell>
        </row>
        <row r="780">
          <cell r="A780" t="str">
            <v>EVL307</v>
          </cell>
          <cell r="B780" t="str">
            <v>EVL307/H/U003/H.U003</v>
          </cell>
          <cell r="C780" t="str">
            <v xml:space="preserve">                        Тумба мобильная на колёсах 3 ящика замок на верхний ящик, корпус БЕЛЫЙ, фасад Дуб Честерфилд , ручки H        , топ Дуб Честерфилд , глубиной 475 мм</v>
          </cell>
          <cell r="D780" t="str">
            <v>Дуб Честерфилд</v>
          </cell>
          <cell r="E780">
            <v>11667</v>
          </cell>
          <cell r="F780" t="str">
            <v>шт</v>
          </cell>
        </row>
        <row r="781">
          <cell r="A781" t="str">
            <v>EVL307</v>
          </cell>
          <cell r="B781" t="str">
            <v>EVL307/U2108/U2108/ANT.U2108</v>
          </cell>
          <cell r="C781" t="str">
            <v xml:space="preserve">                        Тумба мобильная на колёсах 3 ящика замок на верхний ящик, корпус Венге Цаво, фасад Венге Цаво, ручки ANT, топ Венге Цаво, глубиной 475 мм</v>
          </cell>
          <cell r="D781" t="str">
            <v>Венге Цаво</v>
          </cell>
          <cell r="E781">
            <v>11667</v>
          </cell>
          <cell r="F781" t="str">
            <v>шт</v>
          </cell>
        </row>
        <row r="782">
          <cell r="A782" t="str">
            <v>EVL307</v>
          </cell>
          <cell r="B782" t="str">
            <v>EVL307/L/L/ANT.L</v>
          </cell>
          <cell r="C782" t="str">
            <v xml:space="preserve">                        Тумба мобильная на колёсах 3 ящика замок на верхний ящик, корпус ДУБ 131, фасад ДУБ 131, ручки ANT      , топ ДУБ 131, глубиной 475 мм</v>
          </cell>
          <cell r="D782" t="str">
            <v>ДУБ 131</v>
          </cell>
          <cell r="E782">
            <v>11667</v>
          </cell>
          <cell r="F782" t="str">
            <v>шт</v>
          </cell>
        </row>
        <row r="783">
          <cell r="A783" t="str">
            <v>EVL307</v>
          </cell>
          <cell r="B783" t="str">
            <v>EVL307/L/L/H.L</v>
          </cell>
          <cell r="C783" t="str">
            <v xml:space="preserve">                        Тумба мобильная на колёсах 3 ящика замок на верхний ящик, корпус ДУБ 131, фасад ДУБ 131, ручки H, топ ДУБ 131, глубиной 475 мм</v>
          </cell>
          <cell r="D783" t="str">
            <v>ДУБ 131</v>
          </cell>
          <cell r="E783">
            <v>11667</v>
          </cell>
          <cell r="F783" t="str">
            <v>шт</v>
          </cell>
        </row>
        <row r="784">
          <cell r="A784" t="str">
            <v>EVL307</v>
          </cell>
          <cell r="B784" t="str">
            <v>EVL307/U003/ANT/ANT.U003</v>
          </cell>
          <cell r="C784" t="str">
            <v xml:space="preserve">                        Тумба мобильная на колёсах 3 ящика замок на верхний ящик, корпус Дуб Честерфилд , фасад АНТРАЦИТ, ручки ANT, топ Дуб Честерфилд , глубиной 475 м</v>
          </cell>
          <cell r="D784" t="str">
            <v>Дуб Честерфилд</v>
          </cell>
          <cell r="E784">
            <v>11667</v>
          </cell>
          <cell r="F784" t="str">
            <v>шт</v>
          </cell>
        </row>
        <row r="785">
          <cell r="A785" t="str">
            <v>EVL307</v>
          </cell>
          <cell r="B785" t="str">
            <v>EVL307/U003/U003/ANT.U003</v>
          </cell>
          <cell r="C785" t="str">
            <v xml:space="preserve">                        Тумба мобильная на колёсах 3 ящика замок на верхний ящик, корпус Дуб Честерфилд,  фасад Дуб Честерфилд, ручки ANT, топ Дуб Честерфилд, глубиной 475 м </v>
          </cell>
          <cell r="D785" t="str">
            <v>Дуб Честерфилд</v>
          </cell>
          <cell r="E785">
            <v>11667</v>
          </cell>
          <cell r="F785" t="str">
            <v>шт</v>
          </cell>
        </row>
        <row r="786">
          <cell r="A786" t="str">
            <v>EVL307</v>
          </cell>
          <cell r="B786" t="str">
            <v>EVL307/SLT/SLT/ANT.SLT</v>
          </cell>
          <cell r="C786" t="str">
            <v xml:space="preserve">                        Тумба мобильная на колёсах 3 ящика замок на верхний ящик, корпус Салтилло, фасад Салтилло, ручки ANT, топ Салтилло, глубиной 475 мм</v>
          </cell>
          <cell r="D786" t="str">
            <v>Салтилло</v>
          </cell>
          <cell r="E786">
            <v>11667</v>
          </cell>
          <cell r="F786" t="str">
            <v>шт</v>
          </cell>
        </row>
        <row r="787">
          <cell r="A787" t="str">
            <v>EVL307</v>
          </cell>
          <cell r="B787" t="str">
            <v>EVL307/R2/ANT/ANT.R2</v>
          </cell>
          <cell r="C787" t="str">
            <v xml:space="preserve">                        Тумба мобильная на колёсах 3 ящика замок на верхний ящик, корпус Светло-серый , фасад АНТРАЦИТ, ручки ANT      , топ Светло-серый , глубиной 475 мм</v>
          </cell>
          <cell r="D787" t="str">
            <v>Светло-серый</v>
          </cell>
          <cell r="E787">
            <v>11667</v>
          </cell>
          <cell r="F787" t="str">
            <v>шт</v>
          </cell>
        </row>
        <row r="788">
          <cell r="A788" t="str">
            <v>EVL307</v>
          </cell>
          <cell r="B788" t="str">
            <v>EVL307/R2/R2/H.R2</v>
          </cell>
          <cell r="C788" t="str">
            <v xml:space="preserve">                        Тумба мобильная на колёсах 3 ящика замок на верхний ящик, корпус Светло-серый , фасад Светло-серый , ручки H, топ Светло-серый , глубиной 475 </v>
          </cell>
          <cell r="D788" t="str">
            <v>Светло-серый</v>
          </cell>
          <cell r="E788">
            <v>11667</v>
          </cell>
          <cell r="F788" t="str">
            <v>шт</v>
          </cell>
        </row>
        <row r="789">
          <cell r="A789" t="str">
            <v/>
          </cell>
          <cell r="C789" t="str">
            <v xml:space="preserve">                    EVL308 Тумба приставная  4 ящика 450х475 замок на верхний ящик , глубиной 475, 450х475х750</v>
          </cell>
        </row>
        <row r="790">
          <cell r="A790" t="str">
            <v>EVL308</v>
          </cell>
          <cell r="B790" t="str">
            <v>EVL308/ANT/ANT/ANT.SLT</v>
          </cell>
          <cell r="C790" t="str">
            <v xml:space="preserve">                        Тумба приставная  4 ящика 450х475 замок на верхний ящик, копус Ант, фасад Ант,  ручки ANT, топ Салти</v>
          </cell>
          <cell r="D790" t="str">
            <v>Салтилло</v>
          </cell>
          <cell r="E790">
            <v>14599</v>
          </cell>
          <cell r="F790" t="str">
            <v>шт</v>
          </cell>
        </row>
        <row r="791">
          <cell r="A791" t="str">
            <v>EVL308</v>
          </cell>
          <cell r="B791" t="str">
            <v>EVL308/D/D/H.D</v>
          </cell>
          <cell r="C791" t="str">
            <v xml:space="preserve">                        Тумба приставная  4 ящика 450х475 замок на верхний ящик, корпус ROVERE, фасад ROVERE, ручки H, топ ROVERE, глубиной 475 мм</v>
          </cell>
          <cell r="D791" t="str">
            <v>ROVERE</v>
          </cell>
          <cell r="E791">
            <v>14599</v>
          </cell>
          <cell r="F791" t="str">
            <v>шт</v>
          </cell>
        </row>
        <row r="792">
          <cell r="A792" t="str">
            <v>EVL308</v>
          </cell>
          <cell r="B792" t="str">
            <v>EVL308/ANT/ANT/ANT.L</v>
          </cell>
          <cell r="C792" t="str">
            <v xml:space="preserve">                        Тумба приставная  4 ящика 450х475 замок на верхний ящик, корпус АНТРАЦИТ, фасад АНТРАЦИТ, ручки ANT      , топ ДУБ 131, глубиной 475 мм</v>
          </cell>
          <cell r="D792" t="str">
            <v>ДУБ 131</v>
          </cell>
          <cell r="E792">
            <v>14599</v>
          </cell>
          <cell r="F792" t="str">
            <v>шт</v>
          </cell>
        </row>
        <row r="793">
          <cell r="A793" t="str">
            <v>EVL308</v>
          </cell>
          <cell r="B793" t="str">
            <v>EVL308/L/L/H.L</v>
          </cell>
          <cell r="C793" t="str">
            <v xml:space="preserve">                        Тумба приставная  4 ящика 450х475 замок на верхний ящик, корпус ДУБ 131, фасад ДУБ 131, ручки H, топ ДУБ 131, глубиной 475 мм</v>
          </cell>
          <cell r="D793" t="str">
            <v>ДУБ 131</v>
          </cell>
          <cell r="E793">
            <v>14599</v>
          </cell>
          <cell r="F793" t="str">
            <v>шт</v>
          </cell>
        </row>
        <row r="794">
          <cell r="A794" t="str">
            <v>EVL308</v>
          </cell>
          <cell r="B794" t="str">
            <v>EVL308/U003/U003/ANT.U003</v>
          </cell>
          <cell r="C794" t="str">
            <v xml:space="preserve">                        Тумба приставная  4 ящика 450х475 замок на верхний ящик, корпус Дуб Честерфилд , фасад Дуб Честерфилд , ручки ANT      , топ Дуб Честерфилд , глубиной</v>
          </cell>
          <cell r="D794" t="str">
            <v>Дуб Честерфилд</v>
          </cell>
          <cell r="E794">
            <v>14599</v>
          </cell>
          <cell r="F794" t="str">
            <v>шт</v>
          </cell>
        </row>
        <row r="795">
          <cell r="A795" t="str">
            <v/>
          </cell>
          <cell r="C795" t="str">
            <v xml:space="preserve">                    EVL309 Тумба приставная  4 ящика 790х475 замок на верхний ящик , глубиной 475, 790х475х750</v>
          </cell>
        </row>
        <row r="796">
          <cell r="A796" t="str">
            <v>EVL309</v>
          </cell>
          <cell r="B796" t="str">
            <v>EVL309/D/D/H.D</v>
          </cell>
          <cell r="C796" t="str">
            <v xml:space="preserve">                        Тумба приставная  4 ящика 790х475 замок на верхний ящик, корпус ROVERE, фасад ROVERE, ручки H, топ ROVERE, глубиной 475 мм</v>
          </cell>
          <cell r="D796" t="str">
            <v>ROVERE</v>
          </cell>
          <cell r="E796">
            <v>16375</v>
          </cell>
          <cell r="F796" t="str">
            <v>шт</v>
          </cell>
        </row>
        <row r="797">
          <cell r="A797" t="str">
            <v>EVL309</v>
          </cell>
          <cell r="B797" t="str">
            <v>EVL309/ANT/ANT/ANT.H</v>
          </cell>
          <cell r="C797" t="str">
            <v xml:space="preserve">                        Тумба приставная  4 ящика 790х475 замок на верхний ящик, корпус АНТРАЦИТ, фасад АНТРАЦИТ, ручки ANT, топ БЕЛЫЙ, глубиной 475 мм</v>
          </cell>
          <cell r="D797" t="str">
            <v>БЕЛЫЙ</v>
          </cell>
          <cell r="E797">
            <v>16375</v>
          </cell>
          <cell r="F797" t="str">
            <v>шт</v>
          </cell>
        </row>
        <row r="798">
          <cell r="A798" t="str">
            <v>EVL309</v>
          </cell>
          <cell r="B798" t="str">
            <v>EVL309/ANT/ANT/ANT.L</v>
          </cell>
          <cell r="C798" t="str">
            <v xml:space="preserve">                        Тумба приставная  4 ящика 790х475 замок на верхний ящик, корпус АНТРАЦИТ, фасад АНТРАЦИТ, ручки ANT, топ ДУБ 131, глубиной 475 мм</v>
          </cell>
          <cell r="D798" t="str">
            <v>ДУБ 131</v>
          </cell>
          <cell r="E798">
            <v>16375</v>
          </cell>
          <cell r="F798" t="str">
            <v>шт</v>
          </cell>
        </row>
        <row r="799">
          <cell r="A799" t="str">
            <v>EVL309</v>
          </cell>
          <cell r="B799" t="str">
            <v>EVL309/ANT/ANT/ANT.U003</v>
          </cell>
          <cell r="C799" t="str">
            <v xml:space="preserve">                        Тумба приставная  4 ящика 790х475 замок на верхний ящик, корпус АНТРАЦИТ, фасад АНТРАЦИТ, ручки ANT, топ Дуб Честерфилд , глубиной 475 мм</v>
          </cell>
          <cell r="D799" t="str">
            <v>Дуб Честерфилд</v>
          </cell>
          <cell r="E799">
            <v>16375</v>
          </cell>
          <cell r="F799" t="str">
            <v>шт</v>
          </cell>
        </row>
        <row r="800">
          <cell r="A800" t="str">
            <v>EVL309</v>
          </cell>
          <cell r="B800" t="str">
            <v>EVL309/H/D/H.D</v>
          </cell>
          <cell r="C800" t="str">
            <v xml:space="preserve">                        Тумба приставная  4 ящика 790х475 замок на верхний ящик, корпус БЕЛЫЙ, фасад ROVERE, ручки H, топ ROVERE, глубиной 475 мм</v>
          </cell>
          <cell r="D800" t="str">
            <v>ROVERE</v>
          </cell>
          <cell r="E800">
            <v>16375</v>
          </cell>
          <cell r="F800" t="str">
            <v>шт</v>
          </cell>
        </row>
        <row r="801">
          <cell r="A801" t="str">
            <v>EVL309</v>
          </cell>
          <cell r="B801" t="str">
            <v>EVL309/H/H/ANT.H</v>
          </cell>
          <cell r="C801" t="str">
            <v xml:space="preserve">                        Тумба приставная  4 ящика 790х475 замок на верхний ящик, корпус БЕЛЫЙ, фасад БЕЛЫЙ, ручки ANT, топ БЕЛЫЙ, глубиной 475 мм</v>
          </cell>
          <cell r="D801" t="str">
            <v>БЕЛЫЙ</v>
          </cell>
          <cell r="E801">
            <v>16375</v>
          </cell>
          <cell r="F801" t="str">
            <v>шт</v>
          </cell>
        </row>
        <row r="802">
          <cell r="A802" t="str">
            <v>EVL309</v>
          </cell>
          <cell r="B802" t="str">
            <v>EVL309/U003/U003/ANT.U003</v>
          </cell>
          <cell r="C802" t="str">
            <v xml:space="preserve">                        Тумба приставная  4 ящика 790х475 замок на верхний ящик, корпус Дуб Честерфилд , фасад Дуб Честерфилд , ручки ANT, топ Дуб Честерфилд , глубиной</v>
          </cell>
          <cell r="D802" t="str">
            <v>Дуб Честерфилд</v>
          </cell>
          <cell r="E802">
            <v>16375</v>
          </cell>
          <cell r="F802" t="str">
            <v>шт</v>
          </cell>
        </row>
        <row r="803">
          <cell r="A803" t="str">
            <v>EVL309</v>
          </cell>
          <cell r="B803" t="str">
            <v>EVL309/SLT/SLT/ANT.SLT</v>
          </cell>
          <cell r="C803" t="str">
            <v xml:space="preserve">                        Тумба приставная  4 ящика 790х475 замок на верхний ящик, корпус Салтилло, фасад Салтилло, ручки ANT, топ Салтилло, глубиной 475 мм</v>
          </cell>
          <cell r="D803" t="str">
            <v>Салтилло</v>
          </cell>
          <cell r="E803">
            <v>16375</v>
          </cell>
          <cell r="F803" t="str">
            <v>шт</v>
          </cell>
        </row>
        <row r="804">
          <cell r="A804" t="str">
            <v>EVL309</v>
          </cell>
          <cell r="B804" t="str">
            <v>EVL309/ANT/ANT/ANT.SLT</v>
          </cell>
          <cell r="C804" t="str">
            <v xml:space="preserve">                        Тумба приставная 4 ящика 790х475 замок на верхний ящик, копус Ант, фасад Ант,  ручки ANT, топ Салтилло, глубиной 475 мм</v>
          </cell>
          <cell r="D804" t="str">
            <v>Салтилло</v>
          </cell>
          <cell r="E804">
            <v>16375</v>
          </cell>
          <cell r="F804" t="str">
            <v>шт</v>
          </cell>
        </row>
        <row r="805">
          <cell r="A805" t="str">
            <v/>
          </cell>
          <cell r="C805" t="str">
            <v xml:space="preserve">                    EVL310 Тумба мобильная на колёсах 3 ящика с центральным замком , глубиной 475, 450х475х570</v>
          </cell>
        </row>
        <row r="806">
          <cell r="A806" t="str">
            <v>EVL310</v>
          </cell>
          <cell r="B806" t="str">
            <v>EVL310/D/D/H.D</v>
          </cell>
          <cell r="C806" t="str">
            <v xml:space="preserve">                        Тумба моб на колёсах 3 ящика с центр. замком, корпус Rovere, фас Rovere,ручки H, топ Rovere</v>
          </cell>
          <cell r="D806" t="str">
            <v>ROVERE</v>
          </cell>
          <cell r="E806">
            <v>12175</v>
          </cell>
          <cell r="F806" t="str">
            <v>шт</v>
          </cell>
        </row>
        <row r="807">
          <cell r="A807" t="str">
            <v>EVL310</v>
          </cell>
          <cell r="B807" t="str">
            <v>EVL310/ANT/ANT/ANT.U003</v>
          </cell>
          <cell r="C807" t="str">
            <v xml:space="preserve">                        Тумба моб на колёсах 3 ящика с центр. замком, корпус Антрацит, фас Антрацит,ручки ANT, топ Дуб Честерфилд</v>
          </cell>
          <cell r="D807" t="str">
            <v>Дуб Честерфилд</v>
          </cell>
          <cell r="E807">
            <v>12175</v>
          </cell>
          <cell r="F807" t="str">
            <v>шт</v>
          </cell>
        </row>
        <row r="808">
          <cell r="A808" t="str">
            <v>EVL310</v>
          </cell>
          <cell r="B808" t="str">
            <v>EVL310/ANT/ANT/ANT.SLT</v>
          </cell>
          <cell r="C808" t="str">
            <v xml:space="preserve">                        Тумба моб на колёсах 3 ящика с центр. замком, корпус Антрацит, фас Антрацит,ручки ANT, топ Салтилло</v>
          </cell>
          <cell r="D808" t="str">
            <v>Салтилло</v>
          </cell>
          <cell r="E808">
            <v>12175</v>
          </cell>
          <cell r="F808" t="str">
            <v>шт</v>
          </cell>
        </row>
        <row r="809">
          <cell r="A809" t="str">
            <v>EVL310</v>
          </cell>
          <cell r="B809" t="str">
            <v>EVL310/ANT/U003/ANT.U003</v>
          </cell>
          <cell r="C809" t="str">
            <v xml:space="preserve">                        Тумба моб на колёсах 3 ящика с центр. замком, корпус АНТРАЦИТ, фас Дуб Честерфилд , ручки ANT, топ Дуб Честерфилд</v>
          </cell>
          <cell r="D809" t="str">
            <v>Дуб Честерфилд</v>
          </cell>
          <cell r="E809">
            <v>12175</v>
          </cell>
          <cell r="F809" t="str">
            <v>шт</v>
          </cell>
        </row>
        <row r="810">
          <cell r="A810" t="str">
            <v>EVL310</v>
          </cell>
          <cell r="B810" t="str">
            <v>EVL310/ANT/U003/ANT.ANT</v>
          </cell>
          <cell r="C810" t="str">
            <v xml:space="preserve">                        Тумба моб на колёсах 3 ящика с центр. замком, корпус Антрацит, фас Дуб Честерфилд, ,ручки ANT, топ АНТРАЦИТ</v>
          </cell>
          <cell r="D810" t="str">
            <v>АНТРАЦИТ</v>
          </cell>
          <cell r="E810">
            <v>12175</v>
          </cell>
          <cell r="F810" t="str">
            <v>шт</v>
          </cell>
        </row>
        <row r="811">
          <cell r="A811" t="str">
            <v>EVL310</v>
          </cell>
          <cell r="B811" t="str">
            <v>EVL310/H/U003/H.H</v>
          </cell>
          <cell r="C811" t="str">
            <v xml:space="preserve">                        Тумба моб на колёсах 3 ящика с центр. замком, корпус Белый, фас Дуб Честер, ручки H, топ Бел</v>
          </cell>
          <cell r="D811" t="str">
            <v>БЕЛЫЙ</v>
          </cell>
          <cell r="E811">
            <v>12175</v>
          </cell>
          <cell r="F811" t="str">
            <v>шт</v>
          </cell>
        </row>
        <row r="812">
          <cell r="A812" t="str">
            <v>EVL310</v>
          </cell>
          <cell r="B812" t="str">
            <v>EVL310/U2108/U2108/ANT.U2108</v>
          </cell>
          <cell r="C812" t="str">
            <v xml:space="preserve">                        Тумба моб на колёсах 3 ящика с центр. замком, корпус Венге Цаво, фас Венге Цаво, ручки ANT, топ Венге Цаво</v>
          </cell>
          <cell r="D812" t="str">
            <v>Венге Цаво</v>
          </cell>
          <cell r="E812">
            <v>12175</v>
          </cell>
          <cell r="F812" t="str">
            <v>шт</v>
          </cell>
        </row>
        <row r="813">
          <cell r="A813" t="str">
            <v>EVL310</v>
          </cell>
          <cell r="B813" t="str">
            <v>EVL310/U003/U003/H.U003</v>
          </cell>
          <cell r="C813" t="str">
            <v xml:space="preserve">                        Тумба моб на колёсах 3 ящика с центр. замком, корпус Дуб Чест, фас Дуб Чест, ручки H, топ Дуб Чест</v>
          </cell>
          <cell r="D813" t="str">
            <v>Дуб Честерфилд</v>
          </cell>
          <cell r="E813">
            <v>12175</v>
          </cell>
          <cell r="F813" t="str">
            <v>шт</v>
          </cell>
        </row>
        <row r="814">
          <cell r="A814" t="str">
            <v>EVL310</v>
          </cell>
          <cell r="B814" t="str">
            <v>EVL310/R2/R2/ANT.R2</v>
          </cell>
          <cell r="C814" t="str">
            <v xml:space="preserve">                        Тумба моб на колёсах 3 ящика с центр. замком, корпус Светло-серый , фас Светло-серый , ручки ANT, топ Светло-серый</v>
          </cell>
          <cell r="D814" t="str">
            <v>Светло-серый</v>
          </cell>
          <cell r="E814">
            <v>12175</v>
          </cell>
          <cell r="F814" t="str">
            <v>шт</v>
          </cell>
        </row>
        <row r="815">
          <cell r="A815" t="str">
            <v>EVL310</v>
          </cell>
          <cell r="B815" t="str">
            <v>EVL310/ANT/ANT/ANT.ANT</v>
          </cell>
          <cell r="C815" t="str">
            <v xml:space="preserve">                        Тумба мобильная на колёсах 3 ящика с центральным замком, корпус АНТРАЦИТ, фасад АНТРАЦИТ, ручки ANT      , топ АНТРАЦИТ, глубиной 475 мм</v>
          </cell>
          <cell r="D815" t="str">
            <v>АНТРАЦИТ</v>
          </cell>
          <cell r="E815">
            <v>12175</v>
          </cell>
          <cell r="F815" t="str">
            <v>шт</v>
          </cell>
        </row>
        <row r="816">
          <cell r="A816" t="str">
            <v>EVL310</v>
          </cell>
          <cell r="B816" t="str">
            <v>EVL310/H/H/H.H</v>
          </cell>
          <cell r="C816" t="str">
            <v xml:space="preserve">                        Тумба мобильная на колёсах 3 ящика с центральным замком, корпус БЕЛЫЙ, фасад БЕЛЫЙ, ручки H        , топ БЕЛЫЙ, глубиной 475 мм</v>
          </cell>
          <cell r="D816" t="str">
            <v>БЕЛЫЙ</v>
          </cell>
          <cell r="E816">
            <v>12175</v>
          </cell>
          <cell r="F816" t="str">
            <v>шт</v>
          </cell>
        </row>
        <row r="817">
          <cell r="A817" t="str">
            <v>EVL310</v>
          </cell>
          <cell r="B817" t="str">
            <v>EVL310/H/U003/ANT.U003</v>
          </cell>
          <cell r="C817" t="str">
            <v xml:space="preserve">                        Тумба мобильная на колёсах 3 ящика с центральным замком, корпус БЕЛЫЙ, фасад Дуб Честерфилд , ручки ANT      , топ Дуб Честерфилд , глубиной 475 мм</v>
          </cell>
          <cell r="D817" t="str">
            <v>Дуб Честерфилд</v>
          </cell>
          <cell r="E817">
            <v>12175</v>
          </cell>
          <cell r="F817" t="str">
            <v>шт</v>
          </cell>
        </row>
        <row r="818">
          <cell r="A818" t="str">
            <v>EVL310</v>
          </cell>
          <cell r="B818" t="str">
            <v>EVL310/H/SLT/H.SLT</v>
          </cell>
          <cell r="C818" t="str">
            <v xml:space="preserve">                        Тумба мобильная на колёсах 3 ящика с центральным замком, корпус БЕЛЫЙ, фасад Салтилло, ручки H        , топ Салтилло, глубиной 475 мм</v>
          </cell>
          <cell r="D818" t="str">
            <v>Салтилло</v>
          </cell>
          <cell r="E818">
            <v>12175</v>
          </cell>
          <cell r="F818" t="str">
            <v>шт</v>
          </cell>
        </row>
        <row r="819">
          <cell r="A819" t="str">
            <v/>
          </cell>
          <cell r="C819" t="str">
            <v xml:space="preserve">                    EVL311 Тумба сервисная универсальная 880х475х570</v>
          </cell>
        </row>
        <row r="820">
          <cell r="A820" t="str">
            <v>EVL311</v>
          </cell>
          <cell r="B820" t="str">
            <v>EVL311/D/D/H.D</v>
          </cell>
          <cell r="C820" t="str">
            <v xml:space="preserve">                        Тумба сервисная универсальная 880х475x570, корпус ROVERE, фасад ROVERE, ручки H, топ ROVERE</v>
          </cell>
          <cell r="D820" t="str">
            <v>ROVERE</v>
          </cell>
          <cell r="E820">
            <v>16190</v>
          </cell>
          <cell r="F820" t="str">
            <v>шт</v>
          </cell>
        </row>
        <row r="821">
          <cell r="A821" t="str">
            <v>EVL311</v>
          </cell>
          <cell r="B821" t="str">
            <v>EVL311/ANT/U003/ANT.U003</v>
          </cell>
          <cell r="C821" t="str">
            <v xml:space="preserve">                        Тумба сервисная универсальная 880х475x570, корпус АНТРАЦИТ, фасад Дуб Честерфилд, ручки ANT, топ Дуб Честерфилд</v>
          </cell>
          <cell r="D821" t="str">
            <v>Дуб Честерфилд</v>
          </cell>
          <cell r="E821">
            <v>16190</v>
          </cell>
          <cell r="F821" t="str">
            <v>шт</v>
          </cell>
        </row>
        <row r="822">
          <cell r="A822" t="str">
            <v>EVL311</v>
          </cell>
          <cell r="B822" t="str">
            <v>EVL311/H/H/ANT.H</v>
          </cell>
          <cell r="C822" t="str">
            <v xml:space="preserve">                        Тумба сервисная универсальная 880х475x570, корпус БЕЛЫЙ, фасад БЕЛЫЙ, ручки ANT, топ БЕЛЫЙ</v>
          </cell>
          <cell r="D822" t="str">
            <v>БЕЛЫЙ</v>
          </cell>
          <cell r="E822">
            <v>16190</v>
          </cell>
          <cell r="F822" t="str">
            <v>шт</v>
          </cell>
        </row>
        <row r="823">
          <cell r="A823" t="str">
            <v>EVL311</v>
          </cell>
          <cell r="B823" t="str">
            <v>EVL311/H/H/H.H</v>
          </cell>
          <cell r="C823" t="str">
            <v xml:space="preserve">                        Тумба сервисная универсальная 880х475x570, корпус БЕЛЫЙ, фасад БЕЛЫЙ, ручки H, топ БЕЛЫЙ</v>
          </cell>
          <cell r="D823" t="str">
            <v>БЕЛЫЙ</v>
          </cell>
          <cell r="E823">
            <v>16772</v>
          </cell>
          <cell r="F823" t="str">
            <v>шт</v>
          </cell>
        </row>
        <row r="824">
          <cell r="A824" t="str">
            <v>EVL311</v>
          </cell>
          <cell r="B824" t="str">
            <v>EVL311/U2108/U2108/ANT.U2108</v>
          </cell>
          <cell r="C824" t="str">
            <v xml:space="preserve">                        Тумба сервисная универсальная 880х475x570, корпус Венге Цаво, фасад Венге Цаво, ручки ANT, топ Венге Цаво</v>
          </cell>
          <cell r="D824" t="str">
            <v>Венге Цаво</v>
          </cell>
          <cell r="E824">
            <v>16772</v>
          </cell>
          <cell r="F824" t="str">
            <v>шт</v>
          </cell>
        </row>
        <row r="825">
          <cell r="A825" t="str">
            <v>EVL311</v>
          </cell>
          <cell r="B825" t="str">
            <v>EVL311/ANT/ANT/ANT.SLT</v>
          </cell>
          <cell r="C825" t="str">
            <v xml:space="preserve">                        Тумба сервисная универсальная 880х475х570, корпус Антрацит, фасад Антрацит, ручки ANT, топ Салтилло</v>
          </cell>
          <cell r="D825" t="str">
            <v>Салтилло</v>
          </cell>
          <cell r="E825">
            <v>16190</v>
          </cell>
          <cell r="F825" t="str">
            <v>шт</v>
          </cell>
        </row>
        <row r="826">
          <cell r="A826" t="str">
            <v>EVL311</v>
          </cell>
          <cell r="B826" t="str">
            <v>EVL311/H/D/H.H</v>
          </cell>
          <cell r="C826" t="str">
            <v xml:space="preserve">                        Тумба сервисная универсальная 880х475х570, корпус Белый, фасад Rovere, ручки H, топ Белый</v>
          </cell>
          <cell r="D826" t="str">
            <v>БЕЛЫЙ</v>
          </cell>
          <cell r="E826">
            <v>16190</v>
          </cell>
          <cell r="F826" t="str">
            <v>шт</v>
          </cell>
        </row>
        <row r="827">
          <cell r="A827" t="str">
            <v>EVL311</v>
          </cell>
          <cell r="B827" t="str">
            <v>EVL311/H/H/H.D</v>
          </cell>
          <cell r="C827" t="str">
            <v xml:space="preserve">                        Тумба сервисная универсальная 880х475х570, корпус Белый, фасад Белый, ручки H, топ Rovere</v>
          </cell>
          <cell r="D827" t="str">
            <v>ROVERE</v>
          </cell>
          <cell r="E827">
            <v>16772</v>
          </cell>
          <cell r="F827" t="str">
            <v>шт</v>
          </cell>
        </row>
        <row r="828">
          <cell r="A828" t="str">
            <v>EVL311</v>
          </cell>
          <cell r="B828" t="str">
            <v>EVL311/H/U003/H.H</v>
          </cell>
          <cell r="C828" t="str">
            <v xml:space="preserve">                        Тумба сервисная универсальная 880х475х570, корпус Белый, фасад Дуб Чеcт, ручки H, топ Белый</v>
          </cell>
          <cell r="D828" t="str">
            <v>БЕЛЫЙ</v>
          </cell>
          <cell r="E828">
            <v>16772</v>
          </cell>
          <cell r="F828" t="str">
            <v>шт</v>
          </cell>
        </row>
        <row r="829">
          <cell r="A829" t="str">
            <v>EVL311</v>
          </cell>
          <cell r="B829" t="str">
            <v>EVL311/U003/U003/H.U003</v>
          </cell>
          <cell r="C829" t="str">
            <v xml:space="preserve">                        Тумба сервисная универсальная 880х475х570, корпус Дуб Чест, фасад Дуб Чеcт, ручки H, топ Дуб Чест</v>
          </cell>
          <cell r="D829" t="str">
            <v>Дуб Честерфилд</v>
          </cell>
          <cell r="E829">
            <v>16772</v>
          </cell>
          <cell r="F829" t="str">
            <v>шт</v>
          </cell>
        </row>
        <row r="830">
          <cell r="A830" t="str">
            <v>EVL311</v>
          </cell>
          <cell r="B830" t="str">
            <v>EVL311/ANT/ANT/ANT.L</v>
          </cell>
          <cell r="C830" t="str">
            <v xml:space="preserve">                        Тумба сервисная универсальная 880х570, корпус АНТРАЦИТ, фасад АНТРАЦИТ, ручки ANT      , топ ДУБ 131, глубиной 475 мм</v>
          </cell>
          <cell r="D830" t="str">
            <v>ДУБ 131</v>
          </cell>
          <cell r="E830">
            <v>16190</v>
          </cell>
          <cell r="F830" t="str">
            <v>шт</v>
          </cell>
        </row>
        <row r="831">
          <cell r="A831" t="str">
            <v>EVL311</v>
          </cell>
          <cell r="B831" t="str">
            <v>EVL311/ANT/U003/ANT.ANT</v>
          </cell>
          <cell r="C831" t="str">
            <v xml:space="preserve">                        Тумба сервисная универсальная 880х570, корпус АНТРАЦИТ, фасад Дуб Честерфилд , ручки ANT, топ АНТРАЦИТ, глубиной 475 мм</v>
          </cell>
          <cell r="D831" t="str">
            <v>АНТРАЦИТ</v>
          </cell>
          <cell r="E831">
            <v>16190</v>
          </cell>
          <cell r="F831" t="str">
            <v>шт</v>
          </cell>
        </row>
        <row r="832">
          <cell r="A832" t="str">
            <v>EVL311</v>
          </cell>
          <cell r="B832" t="str">
            <v>EVL311/U003/H/H.U003</v>
          </cell>
          <cell r="C832" t="str">
            <v xml:space="preserve">                        Тумба сервисная универсальная 880х570, корпус Дуб Честерфилд , фасад БЕЛЫЙ, ручки H, топ Дуб Честерфилд , глубиной 475 мм</v>
          </cell>
          <cell r="D832" t="str">
            <v>Дуб Честерфилд</v>
          </cell>
          <cell r="E832">
            <v>16772</v>
          </cell>
          <cell r="F832" t="str">
            <v>шт</v>
          </cell>
        </row>
        <row r="833">
          <cell r="A833" t="str">
            <v>EVL311</v>
          </cell>
          <cell r="B833" t="str">
            <v>EVL311/U003/U003/ANT.U003</v>
          </cell>
          <cell r="C833" t="str">
            <v xml:space="preserve">                        Тумба сервисная универсальная 880х570, корпус Дуб Честерфилд , фасад Дуб Честерфилд , ручки ANT      , топ Дуб Честерфилд , глубиной 475 мм</v>
          </cell>
          <cell r="D833" t="str">
            <v>Дуб Честерфилд</v>
          </cell>
          <cell r="E833">
            <v>16772</v>
          </cell>
          <cell r="F833" t="str">
            <v>шт</v>
          </cell>
        </row>
        <row r="834">
          <cell r="A834" t="str">
            <v/>
          </cell>
          <cell r="C834" t="str">
            <v xml:space="preserve">                    EVL312 Тумба сервисная универсальная 1140х570, глубиной 475, 1140х475х570</v>
          </cell>
        </row>
        <row r="835">
          <cell r="A835" t="str">
            <v>EVL312</v>
          </cell>
          <cell r="B835" t="str">
            <v>EVL312/ANT/ANT/ANT/ANT.ANT</v>
          </cell>
          <cell r="C835" t="str">
            <v xml:space="preserve">                        Тумба сервисная универсальная 1140х570, корпус АНТРАЦИТ, фасад АНТРАЦИТ, ручки ANT      , цвет заглушки ANT, топ АНТРАЦИТ, глубиной 475 мм</v>
          </cell>
          <cell r="D835" t="str">
            <v>АНТРАЦИТ</v>
          </cell>
          <cell r="E835">
            <v>20294</v>
          </cell>
          <cell r="F835" t="str">
            <v>шт</v>
          </cell>
        </row>
        <row r="836">
          <cell r="A836" t="str">
            <v>EVL312</v>
          </cell>
          <cell r="B836" t="str">
            <v>EVL312/ANT/ANT/ANT/ANT.H</v>
          </cell>
          <cell r="C836" t="str">
            <v xml:space="preserve">                        Тумба сервисная универсальная 1140х570, корпус АНТРАЦИТ, фасад АНТРАЦИТ, ручки ANT      , цвет заглушки ANT, топ БЕЛЫЙ, глубиной 475 мм</v>
          </cell>
          <cell r="D836" t="str">
            <v>БЕЛЫЙ</v>
          </cell>
          <cell r="E836">
            <v>20294</v>
          </cell>
          <cell r="F836" t="str">
            <v>шт</v>
          </cell>
        </row>
        <row r="837">
          <cell r="A837" t="str">
            <v>EVL312</v>
          </cell>
          <cell r="B837" t="str">
            <v>EVL312/ANT/ANT/ANT/ANT.L</v>
          </cell>
          <cell r="C837" t="str">
            <v xml:space="preserve">                        Тумба сервисная универсальная 1140х570, корпус АНТРАЦИТ, фасад АНТРАЦИТ, ручки ANT      , цвет заглушки ANT, топ ДУБ 131, глубиной 475 мм</v>
          </cell>
          <cell r="D837" t="str">
            <v>ДУБ 131</v>
          </cell>
          <cell r="E837">
            <v>20294</v>
          </cell>
          <cell r="F837" t="str">
            <v>шт</v>
          </cell>
        </row>
        <row r="838">
          <cell r="A838" t="str">
            <v>EVL312</v>
          </cell>
          <cell r="B838" t="str">
            <v>EVL312/ANT/ANT/ANT/ANT.SLT</v>
          </cell>
          <cell r="C838" t="str">
            <v xml:space="preserve">                        Тумба сервисная универсальная 1140х570, корпус АНТРАЦИТ, фасад АНТРАЦИТ, ручки ANT, цвет заглушки ANT, топ Салтилло, глубиной 475 мм</v>
          </cell>
          <cell r="D838" t="str">
            <v>Салтилло</v>
          </cell>
          <cell r="E838">
            <v>20294</v>
          </cell>
          <cell r="F838" t="str">
            <v>шт</v>
          </cell>
        </row>
        <row r="839">
          <cell r="A839" t="str">
            <v>EVL312</v>
          </cell>
          <cell r="B839" t="str">
            <v>EVL312/ANT/U003/ANT/ANT.U003</v>
          </cell>
          <cell r="C839" t="str">
            <v xml:space="preserve">                        Тумба сервисная универсальная 1140х570, корпус АНТРАЦИТ, фасад Дуб Честерфилд, ручки ANT, цвет заглушки ANT, топ Дуб Честерфилд, глубиной 475 мм</v>
          </cell>
          <cell r="D839" t="str">
            <v>Дуб Честерфилд</v>
          </cell>
          <cell r="E839">
            <v>20294</v>
          </cell>
          <cell r="F839" t="str">
            <v>шт</v>
          </cell>
        </row>
        <row r="840">
          <cell r="A840" t="str">
            <v>EVL312</v>
          </cell>
          <cell r="B840" t="str">
            <v>EVL312/ANT/SLT/ANT/ANT.ANT</v>
          </cell>
          <cell r="C840" t="str">
            <v xml:space="preserve">                        Тумба сервисная универсальная 1140х570, корпус АНТРАЦИТ, фасад Салтилло, ручки ANT, цвет заглушки ANT, топ АНТРАЦИТ, глубиной 475 мм</v>
          </cell>
          <cell r="D840" t="str">
            <v>АНТРАЦИТ</v>
          </cell>
          <cell r="E840">
            <v>20294</v>
          </cell>
          <cell r="F840" t="str">
            <v>шт</v>
          </cell>
        </row>
        <row r="841">
          <cell r="A841" t="str">
            <v>EVL312</v>
          </cell>
          <cell r="B841" t="str">
            <v>EVL312/ANT/SLT/ANT/ANT.SLT</v>
          </cell>
          <cell r="C841" t="str">
            <v xml:space="preserve">                        Тумба сервисная универсальная 1140х570, корпус АНТРАЦИТ, фасад Салтилло, ручки ANT, цвет заглушки ANT, топ Салтилло, глубиной 475 мм</v>
          </cell>
          <cell r="D841" t="str">
            <v>Салтилло</v>
          </cell>
          <cell r="E841">
            <v>20294</v>
          </cell>
          <cell r="F841" t="str">
            <v>шт</v>
          </cell>
        </row>
        <row r="842">
          <cell r="A842" t="str">
            <v>EVL312</v>
          </cell>
          <cell r="B842" t="str">
            <v>EVL312/H/D/H/H.H</v>
          </cell>
          <cell r="C842" t="str">
            <v xml:space="preserve">                        Тумба сервисная универсальная 1140х570, корпус БЕЛЫЙ, фасад ROVERE, ручки H, цвет заглушки H, топ БЕЛЫЙ, глубиной 475 мм</v>
          </cell>
          <cell r="D842" t="str">
            <v>БЕЛЫЙ</v>
          </cell>
          <cell r="E842">
            <v>20294</v>
          </cell>
          <cell r="F842" t="str">
            <v>шт</v>
          </cell>
        </row>
        <row r="843">
          <cell r="A843" t="str">
            <v>EVL312</v>
          </cell>
          <cell r="B843" t="str">
            <v>EVL312/H/H/ANT/H.H</v>
          </cell>
          <cell r="C843" t="str">
            <v xml:space="preserve">                        Тумба сервисная универсальная 1140х570, корпус БЕЛЫЙ, фасад БЕЛЫЙ, ручки ANT      , цвет заглушки H, топ БЕЛЫЙ, глубиной 475 мм</v>
          </cell>
          <cell r="D843" t="str">
            <v>БЕЛЫЙ</v>
          </cell>
          <cell r="E843">
            <v>20294</v>
          </cell>
          <cell r="F843" t="str">
            <v>шт</v>
          </cell>
        </row>
        <row r="844">
          <cell r="A844" t="str">
            <v>EVL312</v>
          </cell>
          <cell r="B844" t="str">
            <v>EVL312/H/H/ANT/ANT.H</v>
          </cell>
          <cell r="C844" t="str">
            <v xml:space="preserve">                        Тумба сервисная универсальная 1140х570, корпус БЕЛЫЙ, фасад БЕЛЫЙ, ручки ANT, цвет заглушки ANT, топ БЕЛЫЙ, глубиной 475 мм</v>
          </cell>
          <cell r="D844" t="str">
            <v>БЕЛЫЙ</v>
          </cell>
          <cell r="E844">
            <v>20294</v>
          </cell>
          <cell r="F844" t="str">
            <v>шт</v>
          </cell>
        </row>
        <row r="845">
          <cell r="A845" t="str">
            <v>EVL312</v>
          </cell>
          <cell r="B845" t="str">
            <v>EVL312/H/H/H/H.U003</v>
          </cell>
          <cell r="C845" t="str">
            <v xml:space="preserve">                        Тумба сервисная универсальная 1140х570, корпус БЕЛЫЙ, фасад БЕЛЫЙ, ручки H        , цвет заглушки H, топ Дуб Честерфилд , глубиной 475 мм</v>
          </cell>
          <cell r="D845" t="str">
            <v>Дуб Честерфилд</v>
          </cell>
          <cell r="E845">
            <v>20294</v>
          </cell>
          <cell r="F845" t="str">
            <v>шт</v>
          </cell>
        </row>
        <row r="846">
          <cell r="A846" t="str">
            <v>EVL312</v>
          </cell>
          <cell r="B846" t="str">
            <v>EVL312/H/H/H/H.H</v>
          </cell>
          <cell r="C846" t="str">
            <v xml:space="preserve">                        Тумба сервисная универсальная 1140х570, корпус БЕЛЫЙ, фасад БЕЛЫЙ, ручки H, цвет заглушки H, топ БЕЛЫЙ, глубиной 475 мм</v>
          </cell>
          <cell r="D846" t="str">
            <v>БЕЛЫЙ</v>
          </cell>
          <cell r="E846">
            <v>20294</v>
          </cell>
          <cell r="F846" t="str">
            <v>шт</v>
          </cell>
        </row>
        <row r="847">
          <cell r="A847" t="str">
            <v>EVL312</v>
          </cell>
          <cell r="B847" t="str">
            <v>EVL312/H/L/H/H.H</v>
          </cell>
          <cell r="C847" t="str">
            <v xml:space="preserve">                        Тумба сервисная универсальная 1140х570, корпус БЕЛЫЙ, фасад ДУБ 131, ручки H, цвет заглушки H, топ БЕЛЫЙ, глубиной 475 мм</v>
          </cell>
          <cell r="D847" t="str">
            <v>БЕЛЫЙ</v>
          </cell>
          <cell r="E847">
            <v>20294</v>
          </cell>
          <cell r="F847" t="str">
            <v>шт</v>
          </cell>
        </row>
        <row r="848">
          <cell r="A848" t="str">
            <v>EVL312</v>
          </cell>
          <cell r="B848" t="str">
            <v>EVL312/H/U003/H/H.H</v>
          </cell>
          <cell r="C848" t="str">
            <v xml:space="preserve">                        Тумба сервисная универсальная 1140х570, корпус БЕЛЫЙ, фасад Дуб Честерфилд , ручки H        , цвет заглушки H, топ БЕЛЫЙ, глубиной 475 мм</v>
          </cell>
          <cell r="D848" t="str">
            <v>БЕЛЫЙ</v>
          </cell>
          <cell r="E848">
            <v>20294</v>
          </cell>
          <cell r="F848" t="str">
            <v>шт</v>
          </cell>
        </row>
        <row r="849">
          <cell r="A849" t="str">
            <v>EVL312</v>
          </cell>
          <cell r="B849" t="str">
            <v>EVL312/H/R2/H/H.H</v>
          </cell>
          <cell r="C849" t="str">
            <v xml:space="preserve">                        Тумба сервисная универсальная 1140х570, корпус БЕЛЫЙ, фасад Светло-серый , ручки H        , цвет заглушки H, топ БЕЛЫЙ, глубиной 475 мм</v>
          </cell>
          <cell r="D849" t="str">
            <v>БЕЛЫЙ</v>
          </cell>
          <cell r="E849">
            <v>20294</v>
          </cell>
          <cell r="F849" t="str">
            <v>шт</v>
          </cell>
        </row>
        <row r="850">
          <cell r="A850" t="str">
            <v>EVL312</v>
          </cell>
          <cell r="B850" t="str">
            <v>EVL312/U2108/U2108/ANT/ANT.U2108</v>
          </cell>
          <cell r="C850" t="str">
            <v xml:space="preserve">                        Тумба сервисная универсальная 1140х570, корпус Венге Цаво, фасад Венге Цаво, ручки ANT, цвет заглушки ANT, топ Венге Цаво, глубиной 475 мм</v>
          </cell>
          <cell r="D850" t="str">
            <v>Венге Цаво</v>
          </cell>
          <cell r="E850">
            <v>20294</v>
          </cell>
          <cell r="F850" t="str">
            <v>шт</v>
          </cell>
        </row>
        <row r="851">
          <cell r="A851" t="str">
            <v>EVL312</v>
          </cell>
          <cell r="B851" t="str">
            <v>EVL312/L/L/ANT/ANT.L</v>
          </cell>
          <cell r="C851" t="str">
            <v xml:space="preserve">                        Тумба сервисная универсальная 1140х570, корпус ДУБ 131, фасад ДУБ 131, ручки ANT      , цвет заглушки ANT, топ ДУБ 131, глубиной 475 мм</v>
          </cell>
          <cell r="D851" t="str">
            <v>ДУБ 131</v>
          </cell>
          <cell r="E851">
            <v>20294</v>
          </cell>
          <cell r="F851" t="str">
            <v>шт</v>
          </cell>
        </row>
        <row r="852">
          <cell r="A852" t="str">
            <v>EVL312</v>
          </cell>
          <cell r="B852" t="str">
            <v>EVL312/U003/ANT/ANT/ANT.U003</v>
          </cell>
          <cell r="C852" t="str">
            <v xml:space="preserve">                        Тумба сервисная универсальная 1140х570, корпус Дуб Честерфилд , фасад АНТРАЦИТ, ручки ANT      , цвет заглушки ANT, топ Дуб Честерфилд , глубиной 475 </v>
          </cell>
          <cell r="D852" t="str">
            <v>Дуб Честерфилд</v>
          </cell>
          <cell r="E852">
            <v>20294</v>
          </cell>
          <cell r="F852" t="str">
            <v>шт</v>
          </cell>
        </row>
        <row r="853">
          <cell r="A853" t="str">
            <v>EVL312</v>
          </cell>
          <cell r="B853" t="str">
            <v>EVL312/U003/U003/ANT/ANT.U003</v>
          </cell>
          <cell r="C853" t="str">
            <v xml:space="preserve">                        Тумба сервисная универсальная 1140х570, корпус Дуб Честерфилд , фасад Дуб Честерфилд , ручки ANT, цвет заглушки ANT, топ Дуб Честерфилд , глубин</v>
          </cell>
          <cell r="D853" t="str">
            <v>Дуб Честерфилд</v>
          </cell>
          <cell r="E853">
            <v>20294</v>
          </cell>
          <cell r="F853" t="str">
            <v>шт</v>
          </cell>
        </row>
        <row r="854">
          <cell r="A854" t="str">
            <v>EVL312</v>
          </cell>
          <cell r="B854" t="str">
            <v>EVL312/SLT/SLT/ANT/ANT.SLT</v>
          </cell>
          <cell r="C854" t="str">
            <v xml:space="preserve">                        Тумба сервисная универсальная 1140х570, корпус Салтилло, фасад Салтилло, ручки ANT, цвет заглушки ANT, топ Салтилло, глубиной 475 мм</v>
          </cell>
          <cell r="D854" t="str">
            <v>Салтилло</v>
          </cell>
          <cell r="E854">
            <v>20294</v>
          </cell>
          <cell r="F854" t="str">
            <v>шт</v>
          </cell>
        </row>
        <row r="855">
          <cell r="A855" t="str">
            <v/>
          </cell>
          <cell r="C855" t="str">
            <v xml:space="preserve">                    EVL400 Стеллаж высокий 800х2050, глубиной 344 мм, 800х344х2050</v>
          </cell>
        </row>
        <row r="856">
          <cell r="A856" t="str">
            <v>EVL400</v>
          </cell>
          <cell r="B856" t="str">
            <v>EVL400/ANT.ANT</v>
          </cell>
          <cell r="C856" t="str">
            <v xml:space="preserve">                        Стеллаж высокий 800х2050, задняя стенка АНТРАЦИТ, корпус АНТРАЦИТ, глубиной 344 мм</v>
          </cell>
          <cell r="D856" t="str">
            <v>АНТРАЦИТ</v>
          </cell>
          <cell r="E856">
            <v>14915</v>
          </cell>
          <cell r="F856" t="str">
            <v>шт</v>
          </cell>
        </row>
        <row r="857">
          <cell r="A857" t="str">
            <v>EVL400</v>
          </cell>
          <cell r="B857" t="str">
            <v>EVL400/H.U003</v>
          </cell>
          <cell r="C857" t="str">
            <v xml:space="preserve">                        Стеллаж высокий 800х2050, задняя стенка Белый , корпус Дуб Честерфилд , глубиной 344 мм</v>
          </cell>
          <cell r="D857" t="str">
            <v>Дуб Честерфилд</v>
          </cell>
          <cell r="E857">
            <v>14262</v>
          </cell>
          <cell r="F857" t="str">
            <v>шт</v>
          </cell>
        </row>
        <row r="858">
          <cell r="A858" t="str">
            <v>EVL400</v>
          </cell>
          <cell r="B858" t="str">
            <v>EVL400/H.D</v>
          </cell>
          <cell r="C858" t="str">
            <v xml:space="preserve">                        Стеллаж высокий 800х2050, задняя стенка БЕЛЫЙ, корпус ROVERE, глубиной 344 мм</v>
          </cell>
          <cell r="D858" t="str">
            <v>ROVERE</v>
          </cell>
          <cell r="E858">
            <v>14915</v>
          </cell>
          <cell r="F858" t="str">
            <v>шт</v>
          </cell>
        </row>
        <row r="859">
          <cell r="A859" t="str">
            <v>EVL400</v>
          </cell>
          <cell r="B859" t="str">
            <v>EVL400/R2.R2</v>
          </cell>
          <cell r="C859" t="str">
            <v xml:space="preserve">                        Стеллаж высокий 800х2050, задняя стенка Светло-серый , корпус Светло-серый , глубиной 344 мм</v>
          </cell>
          <cell r="D859" t="str">
            <v>Светло-серый</v>
          </cell>
          <cell r="E859">
            <v>14915</v>
          </cell>
          <cell r="F859" t="str">
            <v>шт</v>
          </cell>
        </row>
        <row r="860">
          <cell r="A860" t="str">
            <v/>
          </cell>
          <cell r="C860" t="str">
            <v xml:space="preserve">                    EVL401 Шкаф для документов комбинированный 800х2050, глубиной 364 мм, 800х364х2050</v>
          </cell>
        </row>
        <row r="861">
          <cell r="A861" t="str">
            <v>EVL401</v>
          </cell>
          <cell r="B861" t="str">
            <v>EVL401/ANT/GRAFIT/ANT.U003</v>
          </cell>
          <cell r="C861" t="str">
            <v xml:space="preserve">                        Шкаф для документов комбинированный 800х2050, корпус АНТРАЦИТ, стекло GRAFIT   , ручки ANT      , фасад Дуб Честерфилд , глубиной 364 мм</v>
          </cell>
          <cell r="D861" t="str">
            <v>Дуб Честерфилд</v>
          </cell>
          <cell r="E861">
            <v>23603</v>
          </cell>
          <cell r="F861" t="str">
            <v>шт</v>
          </cell>
        </row>
        <row r="862">
          <cell r="A862" t="str">
            <v>EVL401</v>
          </cell>
          <cell r="B862" t="str">
            <v>EVL401/ANT/GRAFIT/ANT.ANT</v>
          </cell>
          <cell r="C862" t="str">
            <v xml:space="preserve">                        Шкаф для документов комбинированный 800х2050, корпус АНТРАЦИТ, стекло GRAFIT, ручки ANT, фасад АНТРАЦИТ, глубиной 364 мм</v>
          </cell>
          <cell r="D862" t="str">
            <v>АНТРАЦИТ</v>
          </cell>
          <cell r="E862">
            <v>23603</v>
          </cell>
          <cell r="F862" t="str">
            <v>шт</v>
          </cell>
        </row>
        <row r="863">
          <cell r="A863" t="str">
            <v>EVL401</v>
          </cell>
          <cell r="B863" t="str">
            <v>EVL401/H/G/ANT.H</v>
          </cell>
          <cell r="C863" t="str">
            <v xml:space="preserve">                        Шкаф для документов комбинированный 800х2050, корпус БЕЛЫЙ, стекло G, ручки ANT, фасад БЕЛЫЙ, глубиной 364 мм</v>
          </cell>
          <cell r="D863" t="str">
            <v>БЕЛЫЙ</v>
          </cell>
          <cell r="E863">
            <v>23603</v>
          </cell>
          <cell r="F863" t="str">
            <v>шт</v>
          </cell>
        </row>
        <row r="864">
          <cell r="A864" t="str">
            <v>EVL401</v>
          </cell>
          <cell r="B864" t="str">
            <v>EVL401/H/G/H.L</v>
          </cell>
          <cell r="C864" t="str">
            <v xml:space="preserve">                        Шкаф для документов комбинированный 800х2050, корпус БЕЛЫЙ, стекло G, ручки H, фасад ДУБ 131, глубиной 364 мм</v>
          </cell>
          <cell r="D864" t="str">
            <v>ДУБ 131</v>
          </cell>
          <cell r="E864">
            <v>23603</v>
          </cell>
          <cell r="F864" t="str">
            <v>шт</v>
          </cell>
        </row>
        <row r="865">
          <cell r="A865" t="str">
            <v>EVL401</v>
          </cell>
          <cell r="B865" t="str">
            <v>EVL401/H/G/H.H</v>
          </cell>
          <cell r="C865" t="str">
            <v xml:space="preserve">                        Шкаф для документов комбинированный 800х2050, корпус БЕЛЫЙ, стекло без WHITE G        , ручки H        , фасад БЕЛЫЙ, глубиной 364 мм</v>
          </cell>
          <cell r="D865" t="str">
            <v>БЕЛЫЙ</v>
          </cell>
          <cell r="E865">
            <v>23603</v>
          </cell>
          <cell r="F865" t="str">
            <v>шт</v>
          </cell>
        </row>
        <row r="866">
          <cell r="A866" t="str">
            <v>EVL401</v>
          </cell>
          <cell r="B866" t="str">
            <v>EVL401/H/GRAFIT/H.U003</v>
          </cell>
          <cell r="C866" t="str">
            <v xml:space="preserve">                        Шкаф для документов комбинированный 800х2050, корпус БЕЛЫЙ, стекло без WHITE GRAFIT   , ручки H        , фасад Дуб Честерфилд , глубиной 364 мм</v>
          </cell>
          <cell r="D866" t="str">
            <v>Дуб Честерфилд</v>
          </cell>
          <cell r="E866">
            <v>23603</v>
          </cell>
          <cell r="F866" t="str">
            <v>шт</v>
          </cell>
        </row>
        <row r="867">
          <cell r="A867" t="str">
            <v>EVL401</v>
          </cell>
          <cell r="B867" t="str">
            <v>EVL401/U2108/GRAFIT/ANT.U2108</v>
          </cell>
          <cell r="C867" t="str">
            <v xml:space="preserve">                        Шкаф для документов комбинированный 800х2050, корпус Венге Цаво, стекло GRAFIT, ручки ANT, фасад Венге Цаво, глубиной 364 мм</v>
          </cell>
          <cell r="D867" t="str">
            <v>Венге Цаво</v>
          </cell>
          <cell r="E867">
            <v>23603</v>
          </cell>
          <cell r="F867" t="str">
            <v>шт</v>
          </cell>
        </row>
        <row r="868">
          <cell r="A868" t="str">
            <v>EVL401</v>
          </cell>
          <cell r="B868" t="str">
            <v>EVL401/L/G/ANT.L</v>
          </cell>
          <cell r="C868" t="str">
            <v xml:space="preserve">                        Шкаф для документов комбинированный 800х2050, корпус ДУБ 131, стекло G, ручки ANT, фасад ДУБ 131, глубиной 364 мм</v>
          </cell>
          <cell r="D868" t="str">
            <v>ДУБ 131</v>
          </cell>
          <cell r="E868">
            <v>23603</v>
          </cell>
          <cell r="F868" t="str">
            <v>шт</v>
          </cell>
        </row>
        <row r="869">
          <cell r="A869" t="str">
            <v>EVL401</v>
          </cell>
          <cell r="B869" t="str">
            <v>EVL401/L/G/H.L</v>
          </cell>
          <cell r="C869" t="str">
            <v xml:space="preserve">                        Шкаф для документов комбинированный 800х2050, корпус ДУБ 131, стекло G, ручки H, фасад ДУБ 131, глубиной 364 мм</v>
          </cell>
          <cell r="D869" t="str">
            <v>ДУБ 131</v>
          </cell>
          <cell r="E869">
            <v>23603</v>
          </cell>
          <cell r="F869" t="str">
            <v>шт</v>
          </cell>
        </row>
        <row r="870">
          <cell r="A870" t="str">
            <v>EVL401</v>
          </cell>
          <cell r="B870" t="str">
            <v>EVL401/L/GRAFIT/ANT.L</v>
          </cell>
          <cell r="C870" t="str">
            <v xml:space="preserve">                        Шкаф для документов комбинированный 800х2050, корпус ДУБ 131, стекло GRAFIT, ручки ANT, фасад ДУБ 131, глубиной 364 мм</v>
          </cell>
          <cell r="D870" t="str">
            <v>ДУБ 131</v>
          </cell>
          <cell r="E870">
            <v>23603</v>
          </cell>
          <cell r="F870" t="str">
            <v>шт</v>
          </cell>
        </row>
        <row r="871">
          <cell r="A871" t="str">
            <v>EVL401</v>
          </cell>
          <cell r="B871" t="str">
            <v>EVL401/U003/G/H.U003</v>
          </cell>
          <cell r="C871" t="str">
            <v xml:space="preserve">                        Шкаф для документов комбинированный 800х2050, корпус Дуб Честерфилд , стекло G, ручки H, фасад Дуб Честерфилд , глубиной 364</v>
          </cell>
          <cell r="D871" t="str">
            <v>Дуб Честерфилд</v>
          </cell>
          <cell r="E871">
            <v>23603</v>
          </cell>
          <cell r="F871" t="str">
            <v>шт</v>
          </cell>
        </row>
        <row r="872">
          <cell r="A872" t="str">
            <v>EVL401</v>
          </cell>
          <cell r="B872" t="str">
            <v>EVL401/U003/GRAFIT/H.U003</v>
          </cell>
          <cell r="C872" t="str">
            <v xml:space="preserve">                        Шкаф для документов комбинированный 800х2050, корпус Дуб Честерфилд , стекло GRAFIT, ручки H, фасад Дуб Честерфилд , глубиной 364</v>
          </cell>
          <cell r="D872" t="str">
            <v>Дуб Честерфилд</v>
          </cell>
          <cell r="E872">
            <v>21457</v>
          </cell>
          <cell r="F872" t="str">
            <v>шт</v>
          </cell>
        </row>
        <row r="873">
          <cell r="A873" t="str">
            <v>EVL401</v>
          </cell>
          <cell r="B873" t="str">
            <v>EVL401/SLT/GRAFIT/ANT.ANT</v>
          </cell>
          <cell r="C873" t="str">
            <v xml:space="preserve">                        Шкаф для документов комбинированный 800х2050, корпус Салтилло, стекло GRAFIT, ручки ANT, фасад АНТРАЦИТ, глубиной 364 мм</v>
          </cell>
          <cell r="D873" t="str">
            <v>АНТРАЦИТ</v>
          </cell>
          <cell r="E873">
            <v>23603</v>
          </cell>
          <cell r="F873" t="str">
            <v>шт</v>
          </cell>
        </row>
        <row r="874">
          <cell r="A874" t="str">
            <v>EVL401</v>
          </cell>
          <cell r="B874" t="str">
            <v>EVL401/R2/G/2.H</v>
          </cell>
          <cell r="C874" t="str">
            <v xml:space="preserve">                        Шкаф для документов комбинированный 800х2050, корпус Светло-серый , стекло G, ручки 2, фасад БЕЛЫЙ, глубиной 364 мм</v>
          </cell>
          <cell r="D874" t="str">
            <v>БЕЛЫЙ</v>
          </cell>
          <cell r="E874">
            <v>23603</v>
          </cell>
          <cell r="F874" t="str">
            <v>шт</v>
          </cell>
        </row>
        <row r="875">
          <cell r="A875" t="str">
            <v>EVL401</v>
          </cell>
          <cell r="B875" t="str">
            <v>EVL401/R2/G/H.R2</v>
          </cell>
          <cell r="C875" t="str">
            <v xml:space="preserve">                        Шкаф для документов комбинированный 800х2050, корпус Светло-серый , стекло G, ручки H, фасад Светло-серый , глубиной 364 мм</v>
          </cell>
          <cell r="D875" t="str">
            <v>Светло-серый</v>
          </cell>
          <cell r="E875">
            <v>23603</v>
          </cell>
          <cell r="F875" t="str">
            <v>шт</v>
          </cell>
        </row>
        <row r="876">
          <cell r="A876" t="str">
            <v/>
          </cell>
          <cell r="C876" t="str">
            <v xml:space="preserve">                    EVL401 Шкафы (Сняты с производства- с этим стеклом не выпускаем)</v>
          </cell>
        </row>
        <row r="877">
          <cell r="A877" t="str">
            <v>EVL401</v>
          </cell>
          <cell r="B877" t="str">
            <v>EVL401/H/WHT/H.R2</v>
          </cell>
          <cell r="C877" t="str">
            <v xml:space="preserve">                        Шкаф для документов комбинированный 800х2050, корпус БЕЛЫЙ, стекло WHT, ручки H, фасад Светло-серый , глубиной 364 мм</v>
          </cell>
          <cell r="D877" t="str">
            <v>Светло-серый</v>
          </cell>
          <cell r="E877">
            <v>23603</v>
          </cell>
          <cell r="F877" t="str">
            <v>шт</v>
          </cell>
        </row>
        <row r="878">
          <cell r="A878" t="str">
            <v/>
          </cell>
          <cell r="C878" t="str">
            <v xml:space="preserve">                    EVL402 Шкаф для документов комбинированный стекло WHT в раме 800х2050, глубиной 364 мм, 800х364х2050</v>
          </cell>
        </row>
        <row r="879">
          <cell r="A879" t="str">
            <v>EVL402</v>
          </cell>
          <cell r="B879" t="str">
            <v>EVL402/U003/GRAFIT/ANT.U003</v>
          </cell>
          <cell r="C879" t="str">
            <v xml:space="preserve">                        Шкаф для документов комбинированный стекло GRAFIT в раме 800х2050, корпус Дуб Честерфилд, ручки ANT, фасад Дуб Честерфилд, глубиной 364 мм</v>
          </cell>
          <cell r="D879" t="str">
            <v>Дуб Честерфилд</v>
          </cell>
          <cell r="E879">
            <v>43966</v>
          </cell>
          <cell r="F879" t="str">
            <v>шт</v>
          </cell>
        </row>
        <row r="880">
          <cell r="A880" t="str">
            <v>EVL402</v>
          </cell>
          <cell r="B880" t="str">
            <v>EVL402/WHT/H/H.D</v>
          </cell>
          <cell r="C880" t="str">
            <v xml:space="preserve">                        Шкаф для документов комбинированный стекло WHT в раме 800х2050, корпус БЕЛЫЙ, ручки H        , фасад ROVERE, глубиной 364 мм</v>
          </cell>
          <cell r="D880" t="str">
            <v>ROVERE</v>
          </cell>
          <cell r="E880">
            <v>43966</v>
          </cell>
          <cell r="F880" t="str">
            <v>шт</v>
          </cell>
        </row>
        <row r="881">
          <cell r="A881" t="str">
            <v/>
          </cell>
          <cell r="C881" t="str">
            <v xml:space="preserve">                    EVL403 Шкаф для документов (низ малые фасады, верх открытый) 800х364х2050</v>
          </cell>
        </row>
        <row r="882">
          <cell r="A882" t="str">
            <v>EVL403</v>
          </cell>
          <cell r="B882" t="str">
            <v>EVL403/ANT/ANT.SLT</v>
          </cell>
          <cell r="C882" t="str">
            <v xml:space="preserve">                        Шкаф для документов (низ малые фасады, верх открытый) 800х2050, корпус АНТРАЦИТ, ручки ANT      , фасад Салтилло, глубиной 364 мм</v>
          </cell>
          <cell r="D882" t="str">
            <v>Салтилло</v>
          </cell>
          <cell r="E882">
            <v>16074</v>
          </cell>
          <cell r="F882" t="str">
            <v>шт</v>
          </cell>
        </row>
        <row r="883">
          <cell r="A883" t="str">
            <v>EVL403</v>
          </cell>
          <cell r="B883" t="str">
            <v>EVL403/H/ANT.H</v>
          </cell>
          <cell r="C883" t="str">
            <v xml:space="preserve">                        Шкаф для документов (низ малые фасады, верх открытый) 800х2050, корпус БЕЛЫЙ, ручки ANT, фасад БЕЛЫЙ, глубиной 364 мм</v>
          </cell>
          <cell r="D883" t="str">
            <v>БЕЛЫЙ</v>
          </cell>
          <cell r="E883">
            <v>16074</v>
          </cell>
          <cell r="F883" t="str">
            <v>шт</v>
          </cell>
        </row>
        <row r="884">
          <cell r="A884" t="str">
            <v>EVL403</v>
          </cell>
          <cell r="B884" t="str">
            <v>EVL403/H/H.H</v>
          </cell>
          <cell r="C884" t="str">
            <v xml:space="preserve">                        Шкаф для документов (низ малые фасады, верх открытый) 800х2050, корпус БЕЛЫЙ, ручки H, фасад БЕЛЫЙ, глубиной 364 мм</v>
          </cell>
          <cell r="D884" t="str">
            <v>БЕЛЫЙ</v>
          </cell>
          <cell r="E884">
            <v>16074</v>
          </cell>
          <cell r="F884" t="str">
            <v>шт</v>
          </cell>
        </row>
        <row r="885">
          <cell r="A885" t="str">
            <v>EVL403</v>
          </cell>
          <cell r="B885" t="str">
            <v>EVL403/H/H.L</v>
          </cell>
          <cell r="C885" t="str">
            <v xml:space="preserve">                        Шкаф для документов (низ малые фасады, верх открытый) 800х2050, корпус БЕЛЫЙ, ручки H, фасад ДУБ 131, глубиной 364 мм</v>
          </cell>
          <cell r="D885" t="str">
            <v>ДУБ 131</v>
          </cell>
          <cell r="E885">
            <v>16074</v>
          </cell>
          <cell r="F885" t="str">
            <v>шт</v>
          </cell>
        </row>
        <row r="886">
          <cell r="A886" t="str">
            <v>EVL403</v>
          </cell>
          <cell r="B886" t="str">
            <v>EVL403/L/ANT.L</v>
          </cell>
          <cell r="C886" t="str">
            <v xml:space="preserve">                        Шкаф для документов (низ малые фасады, верх открытый) 800х2050, корпус ДУБ 131, ручки ANT      , фасад ДУБ 131, глубиной 364 мм</v>
          </cell>
          <cell r="D886" t="str">
            <v>ДУБ 131</v>
          </cell>
          <cell r="E886">
            <v>16074</v>
          </cell>
          <cell r="F886" t="str">
            <v>шт</v>
          </cell>
        </row>
        <row r="887">
          <cell r="A887" t="str">
            <v>EVL403</v>
          </cell>
          <cell r="B887" t="str">
            <v>EVL403/L/H.L</v>
          </cell>
          <cell r="C887" t="str">
            <v xml:space="preserve">                        Шкаф для документов (низ малые фасады, верх открытый) 800х2050, корпус ДУБ 131, ручки H        , фасад ДУБ 131, глубиной 364 мм</v>
          </cell>
          <cell r="D887" t="str">
            <v>ДУБ 131</v>
          </cell>
          <cell r="E887">
            <v>16074</v>
          </cell>
          <cell r="F887" t="str">
            <v>шт</v>
          </cell>
        </row>
        <row r="888">
          <cell r="A888" t="str">
            <v>EVL403</v>
          </cell>
          <cell r="B888" t="str">
            <v>EVL403/U003/ANT.ANT</v>
          </cell>
          <cell r="C888" t="str">
            <v xml:space="preserve">                        Шкаф для документов (низ малые фасады, верх открытый) 800х2050, корпус Дуб Честерфилд , ручки ANT      , фасад АНТРАЦИТ, глубиной 364 мм</v>
          </cell>
          <cell r="D888" t="str">
            <v>АНТРАЦИТ</v>
          </cell>
          <cell r="E888">
            <v>16074</v>
          </cell>
          <cell r="F888" t="str">
            <v>шт</v>
          </cell>
        </row>
        <row r="889">
          <cell r="A889" t="str">
            <v/>
          </cell>
          <cell r="C889" t="str">
            <v xml:space="preserve">                    EVL404 Шкаф для документов 4 двери с нишей 800х364х2050</v>
          </cell>
        </row>
        <row r="890">
          <cell r="A890" t="str">
            <v>EVL404</v>
          </cell>
          <cell r="B890" t="str">
            <v>EVL404/ANT/ANT.SLT</v>
          </cell>
          <cell r="C890" t="str">
            <v xml:space="preserve">                        Шкаф для документов 4 двери с нишей 800х2050, корпус АНТРАЦИТ, ручки ANT      , фасад Салтилло, глубиной 364 мм</v>
          </cell>
          <cell r="D890" t="str">
            <v>Салтилло</v>
          </cell>
          <cell r="E890">
            <v>22449</v>
          </cell>
          <cell r="F890" t="str">
            <v>шт</v>
          </cell>
        </row>
        <row r="891">
          <cell r="A891" t="str">
            <v>EVL404</v>
          </cell>
          <cell r="B891" t="str">
            <v>EVL404/H/ANT.H</v>
          </cell>
          <cell r="C891" t="str">
            <v xml:space="preserve">                        Шкаф для документов 4 двери с нишей 800х2050, корпус БЕЛЫЙ, ручки ANT      , фасад БЕЛЫЙ, глубиной 364 мм</v>
          </cell>
          <cell r="D891" t="str">
            <v>БЕЛЫЙ</v>
          </cell>
          <cell r="E891">
            <v>22449</v>
          </cell>
          <cell r="F891" t="str">
            <v>шт</v>
          </cell>
        </row>
        <row r="892">
          <cell r="A892" t="str">
            <v>EVL404</v>
          </cell>
          <cell r="B892" t="str">
            <v>EVL404/L/ANT.L</v>
          </cell>
          <cell r="C892" t="str">
            <v xml:space="preserve">                        Шкаф для документов 4 двери с нишей 800х2050, корпус ДУБ 131, ручки ANT      , фасад ДУБ 131, глубиной 364 мм</v>
          </cell>
          <cell r="D892" t="str">
            <v>ДУБ 131</v>
          </cell>
          <cell r="E892">
            <v>22449</v>
          </cell>
          <cell r="F892" t="str">
            <v>шт</v>
          </cell>
        </row>
        <row r="893">
          <cell r="A893" t="str">
            <v>EVL404</v>
          </cell>
          <cell r="B893" t="str">
            <v>EVL404/R2/ANT.ANT</v>
          </cell>
          <cell r="C893" t="str">
            <v xml:space="preserve">                        Шкаф для документов 4 двери с нишей 800х2050, корпус Светло-серый , ручки ANT      , фасад АНТРАЦИТ, глубиной 364 мм</v>
          </cell>
          <cell r="D893" t="str">
            <v>АНТРАЦИТ</v>
          </cell>
          <cell r="E893">
            <v>22449</v>
          </cell>
          <cell r="F893" t="str">
            <v>шт</v>
          </cell>
        </row>
        <row r="894">
          <cell r="A894" t="str">
            <v/>
          </cell>
          <cell r="C894" t="str">
            <v xml:space="preserve">                    EVL405 Шкаф для документов с глухими фасадами (4 двери) 800х2050, глубиной  364 мм</v>
          </cell>
        </row>
        <row r="895">
          <cell r="A895" t="str">
            <v>EVL405</v>
          </cell>
          <cell r="B895" t="str">
            <v>EVL405/ANT/ANT.ANT</v>
          </cell>
          <cell r="C895" t="str">
            <v xml:space="preserve">                        Шкаф для документов с глухими фасадами (4 двери) 800х2050, корпус АНТРАЦИТ, ручки ANT      , фасад АНТРАЦИТ, глубиной 364 мм</v>
          </cell>
          <cell r="D895" t="str">
            <v>АНТРАЦИТ</v>
          </cell>
          <cell r="E895">
            <v>22876</v>
          </cell>
          <cell r="F895" t="str">
            <v>шт</v>
          </cell>
        </row>
        <row r="896">
          <cell r="A896" t="str">
            <v>EVL405</v>
          </cell>
          <cell r="B896" t="str">
            <v>EVL405/ANT/ANT.U003</v>
          </cell>
          <cell r="C896" t="str">
            <v xml:space="preserve">                        Шкаф для документов с глухими фасадами (4 двери) 800х2050, корпус АНТРАЦИТ, ручки ANT      , фасад Дуб Честерфилд , глубиной 364 мм</v>
          </cell>
          <cell r="D896" t="str">
            <v>Дуб Честерфилд</v>
          </cell>
          <cell r="E896">
            <v>22876</v>
          </cell>
          <cell r="F896" t="str">
            <v>шт</v>
          </cell>
        </row>
        <row r="897">
          <cell r="A897" t="str">
            <v>EVL405</v>
          </cell>
          <cell r="B897" t="str">
            <v>EVL405/H/ANT.H</v>
          </cell>
          <cell r="C897" t="str">
            <v xml:space="preserve">                        Шкаф для документов с глухими фасадами (4 двери) 800х2050, корпус БЕЛЫЙ, ручки ANT      , фасад БЕЛЫЙ, глубиной 364 мм</v>
          </cell>
          <cell r="D897" t="str">
            <v>БЕЛЫЙ</v>
          </cell>
          <cell r="E897">
            <v>22876</v>
          </cell>
          <cell r="F897" t="str">
            <v>шт</v>
          </cell>
        </row>
        <row r="898">
          <cell r="A898" t="str">
            <v>EVL405</v>
          </cell>
          <cell r="B898" t="str">
            <v>EVL405/H/H.D</v>
          </cell>
          <cell r="C898" t="str">
            <v xml:space="preserve">                        Шкаф для документов с глухими фасадами (4 двери) 800х2050, корпус БЕЛЫЙ, ручки H        , фасад ROVERE, глубиной 364 мм</v>
          </cell>
          <cell r="D898" t="str">
            <v>ROVERE</v>
          </cell>
          <cell r="E898">
            <v>22876</v>
          </cell>
          <cell r="F898" t="str">
            <v>шт</v>
          </cell>
        </row>
        <row r="899">
          <cell r="A899" t="str">
            <v>EVL405</v>
          </cell>
          <cell r="B899" t="str">
            <v>EVL405/H/H.H</v>
          </cell>
          <cell r="C899" t="str">
            <v xml:space="preserve">                        Шкаф для документов с глухими фасадами (4 двери) 800х2050, корпус БЕЛЫЙ, ручки H        , фасад БЕЛЫЙ, глубиной 364 мм</v>
          </cell>
          <cell r="D899" t="str">
            <v>БЕЛЫЙ</v>
          </cell>
          <cell r="E899">
            <v>22876</v>
          </cell>
          <cell r="F899" t="str">
            <v>шт</v>
          </cell>
        </row>
        <row r="900">
          <cell r="A900" t="str">
            <v>EVL405</v>
          </cell>
          <cell r="B900" t="str">
            <v>EVL405/H/H.R2</v>
          </cell>
          <cell r="C900" t="str">
            <v xml:space="preserve">                        Шкаф для документов с глухими фасадами (4 двери) 800х2050, корпус БЕЛЫЙ, ручки H        , фасад Светло-серый , глубиной 364 мм</v>
          </cell>
          <cell r="D900" t="str">
            <v>Светло-серый</v>
          </cell>
          <cell r="E900">
            <v>22876</v>
          </cell>
          <cell r="F900" t="str">
            <v>шт</v>
          </cell>
        </row>
        <row r="901">
          <cell r="A901" t="str">
            <v>EVL405</v>
          </cell>
          <cell r="B901" t="str">
            <v>EVL405/SLT/ANT.ANT</v>
          </cell>
          <cell r="C901" t="str">
            <v xml:space="preserve">                        Шкаф для документов с глухими фасадами (4 двери) 800х2050, корпус Салтилло, ручки ANT      , фасад АНТРАЦИТ, глубиной 364 мм</v>
          </cell>
          <cell r="D901" t="str">
            <v>АНТРАЦИТ</v>
          </cell>
          <cell r="E901">
            <v>22876</v>
          </cell>
          <cell r="F901" t="str">
            <v>шт</v>
          </cell>
        </row>
        <row r="902">
          <cell r="A902" t="str">
            <v/>
          </cell>
          <cell r="C902" t="str">
            <v xml:space="preserve">                    EVL406 Шкаф для документов ( низ средние фасады, верх открытый) 800х2050, глубиной  364 мм</v>
          </cell>
        </row>
        <row r="903">
          <cell r="A903" t="str">
            <v>EVL406</v>
          </cell>
          <cell r="B903" t="str">
            <v>EVL406/H/H.D</v>
          </cell>
          <cell r="C903" t="str">
            <v xml:space="preserve">                        Шкаф для документов ( низ средние фасады, верх открытый) 800х2050, корпус БЕЛЫЙ, ручки H        , фасад ROVERE, глубиной 364 мм</v>
          </cell>
          <cell r="D903" t="str">
            <v>ROVERE</v>
          </cell>
          <cell r="E903">
            <v>16994</v>
          </cell>
          <cell r="F903" t="str">
            <v>шт</v>
          </cell>
        </row>
        <row r="904">
          <cell r="A904" t="str">
            <v/>
          </cell>
          <cell r="C904" t="str">
            <v xml:space="preserve">                    EVL407 Шкаф для документов с глухими фасадами 800х2050, глубиной  364 мм</v>
          </cell>
        </row>
        <row r="905">
          <cell r="A905" t="str">
            <v>EVL407</v>
          </cell>
          <cell r="B905" t="str">
            <v>EVL407/ANT/ANT.ANT</v>
          </cell>
          <cell r="C905" t="str">
            <v xml:space="preserve">                        Шкаф для документов с глухими фасадами 800х2050, корпус АНТРАЦИТ, ручки ANT      , фасад АНТРАЦИТ, глубиной 364 мм</v>
          </cell>
          <cell r="D905" t="str">
            <v>АНТРАЦИТ</v>
          </cell>
          <cell r="E905">
            <v>19389</v>
          </cell>
          <cell r="F905" t="str">
            <v>шт</v>
          </cell>
        </row>
        <row r="906">
          <cell r="A906" t="str">
            <v>EVL407</v>
          </cell>
          <cell r="B906" t="str">
            <v>EVL407/ANT/ANT.U003</v>
          </cell>
          <cell r="C906" t="str">
            <v xml:space="preserve">                        Шкаф для документов с глухими фасадами 800х2050, корпус АНТРАЦИТ, ручки ANT      , фасад Дуб Честерфилд , глубиной 364 мм</v>
          </cell>
          <cell r="D906" t="str">
            <v>Дуб Честерфилд</v>
          </cell>
          <cell r="E906">
            <v>19389</v>
          </cell>
          <cell r="F906" t="str">
            <v>шт</v>
          </cell>
        </row>
        <row r="907">
          <cell r="A907" t="str">
            <v>EVL407</v>
          </cell>
          <cell r="B907" t="str">
            <v>EVL407/ANT/ANT.SLT</v>
          </cell>
          <cell r="C907" t="str">
            <v xml:space="preserve">                        Шкаф для документов с глухими фасадами 800х2050, корпус АНТРАЦИТ, ручки ANT, фасад Салтилло, глубиной 364 мм</v>
          </cell>
          <cell r="D907" t="str">
            <v>Салтилло</v>
          </cell>
          <cell r="E907">
            <v>19389</v>
          </cell>
          <cell r="F907" t="str">
            <v>шт</v>
          </cell>
        </row>
        <row r="908">
          <cell r="A908" t="str">
            <v>EVL407</v>
          </cell>
          <cell r="B908" t="str">
            <v>EVL407/H/ANT.H</v>
          </cell>
          <cell r="C908" t="str">
            <v xml:space="preserve">                        Шкаф для документов с глухими фасадами 800х2050, корпус БЕЛЫЙ, ручки ANT      , фасад БЕЛЫЙ, глубиной 364 мм</v>
          </cell>
          <cell r="D908" t="str">
            <v>БЕЛЫЙ</v>
          </cell>
          <cell r="E908">
            <v>19389</v>
          </cell>
          <cell r="F908" t="str">
            <v>шт</v>
          </cell>
        </row>
        <row r="909">
          <cell r="A909" t="str">
            <v>EVL407</v>
          </cell>
          <cell r="B909" t="str">
            <v>EVL407/H/H.H</v>
          </cell>
          <cell r="C909" t="str">
            <v xml:space="preserve">                        Шкаф для документов с глухими фасадами 800х2050, корпус БЕЛЫЙ, ручки H, фасад БЕЛЫЙ, глубиной 364 мм</v>
          </cell>
          <cell r="D909" t="str">
            <v>БЕЛЫЙ</v>
          </cell>
          <cell r="E909">
            <v>19389</v>
          </cell>
          <cell r="F909" t="str">
            <v>шт</v>
          </cell>
        </row>
        <row r="910">
          <cell r="A910" t="str">
            <v>EVL407</v>
          </cell>
          <cell r="B910" t="str">
            <v>EVL407/H/H.L</v>
          </cell>
          <cell r="C910" t="str">
            <v xml:space="preserve">                        Шкаф для документов с глухими фасадами 800х2050, корпус БЕЛЫЙ, ручки H, фасад ДУБ 131, глубиной 364 мм</v>
          </cell>
          <cell r="D910" t="str">
            <v>ДУБ 131</v>
          </cell>
          <cell r="E910">
            <v>19389</v>
          </cell>
          <cell r="F910" t="str">
            <v>шт</v>
          </cell>
        </row>
        <row r="911">
          <cell r="A911" t="str">
            <v>EVL407</v>
          </cell>
          <cell r="B911" t="str">
            <v>EVL407/L/ANT.L</v>
          </cell>
          <cell r="C911" t="str">
            <v xml:space="preserve">                        Шкаф для документов с глухими фасадами 800х2050, корпус ДУБ 131, ручки ANT      , фасад ДУБ 131, глубиной 364 мм</v>
          </cell>
          <cell r="D911" t="str">
            <v>ДУБ 131</v>
          </cell>
          <cell r="E911">
            <v>19389</v>
          </cell>
          <cell r="F911" t="str">
            <v>шт</v>
          </cell>
        </row>
        <row r="912">
          <cell r="A912" t="str">
            <v>EVL407</v>
          </cell>
          <cell r="B912" t="str">
            <v>EVL407/U003/ANT.ANT</v>
          </cell>
          <cell r="C912" t="str">
            <v xml:space="preserve">                        Шкаф для документов с глухими фасадами 800х2050, корпус Дуб Честерфилд , ручки ANT, фасад АНТРАЦИТ, глубиной 364 мм</v>
          </cell>
          <cell r="D912" t="str">
            <v>АНТРАЦИТ</v>
          </cell>
          <cell r="E912">
            <v>19389</v>
          </cell>
          <cell r="F912" t="str">
            <v>шт</v>
          </cell>
        </row>
        <row r="913">
          <cell r="A913" t="str">
            <v>EVL407</v>
          </cell>
          <cell r="B913" t="str">
            <v>EVL407/U003/H.U003</v>
          </cell>
          <cell r="C913" t="str">
            <v xml:space="preserve">                        Шкаф для документов с глухими фасадами 800х2050, корпус Дуб Честерфилд , ручки H        , фасад Дуб Честерфилд , глубиной 364 мм</v>
          </cell>
          <cell r="D913" t="str">
            <v>Дуб Честерфилд</v>
          </cell>
          <cell r="E913">
            <v>19389</v>
          </cell>
          <cell r="F913" t="str">
            <v>шт</v>
          </cell>
        </row>
        <row r="914">
          <cell r="A914" t="str">
            <v/>
          </cell>
          <cell r="C914" t="str">
            <v xml:space="preserve">                    EVL408 Шкаф для одежды с замком 800х2050, глубиной  364 мм, 800х364х2050</v>
          </cell>
        </row>
        <row r="915">
          <cell r="A915" t="str">
            <v>EVL408</v>
          </cell>
          <cell r="B915" t="str">
            <v>EVL408/D/H.D</v>
          </cell>
          <cell r="C915" t="str">
            <v xml:space="preserve">                        Шкаф для одежды с замком 800х2050, корпус ROVERE, ручки H, фасад ROVERE, глубиной 364 мм</v>
          </cell>
          <cell r="D915" t="str">
            <v>ROVERE</v>
          </cell>
          <cell r="E915">
            <v>21603</v>
          </cell>
          <cell r="F915" t="str">
            <v>шт</v>
          </cell>
        </row>
        <row r="916">
          <cell r="A916" t="str">
            <v>EVL408</v>
          </cell>
          <cell r="B916" t="str">
            <v>EVL408/ANT/ANT.ANT</v>
          </cell>
          <cell r="C916" t="str">
            <v xml:space="preserve">                        Шкаф для одежды с замком 800х2050, корпус АНТРАЦИТ, ручки ANT      , фасад АНТРАЦИТ, глубиной 364 мм</v>
          </cell>
          <cell r="D916" t="str">
            <v>АНТРАЦИТ</v>
          </cell>
          <cell r="E916">
            <v>21603</v>
          </cell>
          <cell r="F916" t="str">
            <v>шт</v>
          </cell>
        </row>
        <row r="917">
          <cell r="A917" t="str">
            <v>EVL408</v>
          </cell>
          <cell r="B917" t="str">
            <v>EVL408/ANT/ANT.U003</v>
          </cell>
          <cell r="C917" t="str">
            <v xml:space="preserve">                        Шкаф для одежды с замком 800х2050, корпус АНТРАЦИТ, ручки ANT, фасад Дуб Честерфилд , глубиной 364 мм</v>
          </cell>
          <cell r="D917" t="str">
            <v>Дуб Честерфилд</v>
          </cell>
          <cell r="E917">
            <v>21603</v>
          </cell>
          <cell r="F917" t="str">
            <v>шт</v>
          </cell>
        </row>
        <row r="918">
          <cell r="A918" t="str">
            <v>EVL408</v>
          </cell>
          <cell r="B918" t="str">
            <v>EVL408/ANT/ANT.SLT</v>
          </cell>
          <cell r="C918" t="str">
            <v xml:space="preserve">                        Шкаф для одежды с замком 800х2050, корпус АНТРАЦИТ, ручки ANT, фасад Салтилло, глубиной 364 мм</v>
          </cell>
          <cell r="D918" t="str">
            <v>Салтилло</v>
          </cell>
          <cell r="E918">
            <v>21603</v>
          </cell>
          <cell r="F918" t="str">
            <v>шт</v>
          </cell>
        </row>
        <row r="919">
          <cell r="A919" t="str">
            <v>EVL408</v>
          </cell>
          <cell r="B919" t="str">
            <v>EVL408/H/ANT.H</v>
          </cell>
          <cell r="C919" t="str">
            <v xml:space="preserve">                        Шкаф для одежды с замком 800х2050, корпус БЕЛЫЙ, ручки ANT      , фасад БЕЛЫЙ, глубиной 364 мм</v>
          </cell>
          <cell r="D919" t="str">
            <v>БЕЛЫЙ</v>
          </cell>
          <cell r="E919">
            <v>21603</v>
          </cell>
          <cell r="F919" t="str">
            <v>шт</v>
          </cell>
        </row>
        <row r="920">
          <cell r="A920" t="str">
            <v>EVL408</v>
          </cell>
          <cell r="B920" t="str">
            <v>EVL408/H/ANT/ANT.H</v>
          </cell>
          <cell r="C920" t="str">
            <v xml:space="preserve">                        Шкаф для одежды с замком 800х2050, корпус БЕЛЫЙ, ручки ANT, задняя стенка АНТРАЦИТ, фасад БЕЛЫЙ</v>
          </cell>
          <cell r="D920" t="str">
            <v>БЕЛЫЙ</v>
          </cell>
          <cell r="E920">
            <v>21603</v>
          </cell>
          <cell r="F920" t="str">
            <v>шт</v>
          </cell>
        </row>
        <row r="921">
          <cell r="A921" t="str">
            <v>EVL408</v>
          </cell>
          <cell r="B921" t="str">
            <v>EVL408/H/H.D</v>
          </cell>
          <cell r="C921" t="str">
            <v xml:space="preserve">                        Шкаф для одежды с замком 800х2050, корпус БЕЛЫЙ, ручки H, фасад ROVERE, глубиной 364 мм</v>
          </cell>
          <cell r="D921" t="str">
            <v>ROVERE</v>
          </cell>
          <cell r="E921">
            <v>21603</v>
          </cell>
          <cell r="F921" t="str">
            <v>шт</v>
          </cell>
        </row>
        <row r="922">
          <cell r="A922" t="str">
            <v>EVL408</v>
          </cell>
          <cell r="B922" t="str">
            <v>EVL408/H/H.H</v>
          </cell>
          <cell r="C922" t="str">
            <v xml:space="preserve">                        Шкаф для одежды с замком 800х2050, корпус БЕЛЫЙ, ручки H, фасад БЕЛЫЙ</v>
          </cell>
          <cell r="D922" t="str">
            <v>БЕЛЫЙ</v>
          </cell>
          <cell r="E922">
            <v>21603</v>
          </cell>
          <cell r="F922" t="str">
            <v>шт</v>
          </cell>
        </row>
        <row r="923">
          <cell r="A923" t="str">
            <v>EVL408</v>
          </cell>
          <cell r="B923" t="str">
            <v>EVL408/H/H.L</v>
          </cell>
          <cell r="C923" t="str">
            <v xml:space="preserve">                        Шкаф для одежды с замком 800х2050, корпус БЕЛЫЙ, ручки H, фасад ДУБ 131, глубиной 364 мм</v>
          </cell>
          <cell r="D923" t="str">
            <v>ДУБ 131</v>
          </cell>
          <cell r="E923">
            <v>21603</v>
          </cell>
          <cell r="F923" t="str">
            <v>шт</v>
          </cell>
        </row>
        <row r="924">
          <cell r="A924" t="str">
            <v>EVL408</v>
          </cell>
          <cell r="B924" t="str">
            <v>EVL408/H/H.R2</v>
          </cell>
          <cell r="C924" t="str">
            <v xml:space="preserve">                        Шкаф для одежды с замком 800х2050, корпус БЕЛЫЙ, ручки H, фасад Светло-серый , глубиной 364 мм</v>
          </cell>
          <cell r="D924" t="str">
            <v>Светло-серый</v>
          </cell>
          <cell r="E924">
            <v>21603</v>
          </cell>
          <cell r="F924" t="str">
            <v>шт</v>
          </cell>
        </row>
        <row r="925">
          <cell r="A925" t="str">
            <v>EVL408</v>
          </cell>
          <cell r="B925" t="str">
            <v>EVL408/L/ANT.L</v>
          </cell>
          <cell r="C925" t="str">
            <v xml:space="preserve">                        Шкаф для одежды с замком 800х2050, корпус ДУБ 131, ручки ANT      , фасад ДУБ 131, глубиной 364 мм</v>
          </cell>
          <cell r="D925" t="str">
            <v>ДУБ 131</v>
          </cell>
          <cell r="E925">
            <v>21603</v>
          </cell>
          <cell r="F925" t="str">
            <v>шт</v>
          </cell>
        </row>
        <row r="926">
          <cell r="A926" t="str">
            <v>EVL408</v>
          </cell>
          <cell r="B926" t="str">
            <v>EVL408/L/H.L</v>
          </cell>
          <cell r="C926" t="str">
            <v xml:space="preserve">                        Шкаф для одежды с замком 800х2050, корпус ДУБ 131, ручки H, фасад ДУБ 131, глубиной 364 мм</v>
          </cell>
          <cell r="D926" t="str">
            <v>ДУБ 131</v>
          </cell>
          <cell r="E926">
            <v>21603</v>
          </cell>
          <cell r="F926" t="str">
            <v>шт</v>
          </cell>
        </row>
        <row r="927">
          <cell r="A927" t="str">
            <v>EVL408</v>
          </cell>
          <cell r="B927" t="str">
            <v>EVL408/U003/ANT.ANT</v>
          </cell>
          <cell r="C927" t="str">
            <v xml:space="preserve">                        Шкаф для одежды с замком 800х2050, корпус Дуб Честерфилд , ручки ANT, фасад АНТРАЦИТ, глубиной 364 мм</v>
          </cell>
          <cell r="D927" t="str">
            <v>АНТРАЦИТ</v>
          </cell>
          <cell r="E927">
            <v>21603</v>
          </cell>
          <cell r="F927" t="str">
            <v>шт</v>
          </cell>
        </row>
        <row r="928">
          <cell r="A928" t="str">
            <v>EVL408</v>
          </cell>
          <cell r="B928" t="str">
            <v>EVL408/U003/H.U003</v>
          </cell>
          <cell r="C928" t="str">
            <v xml:space="preserve">                        Шкаф для одежды с замком 800х2050, корпус Дуб Честерфилд , ручки H        , фасад Дуб Честерфилд , глубиной 364 мм</v>
          </cell>
          <cell r="D928" t="str">
            <v>Дуб Честерфилд</v>
          </cell>
          <cell r="E928">
            <v>21603</v>
          </cell>
          <cell r="F928" t="str">
            <v>шт</v>
          </cell>
        </row>
        <row r="929">
          <cell r="A929" t="str">
            <v>EVL408</v>
          </cell>
          <cell r="B929" t="str">
            <v>EVL408/SLT/ANT.SLT</v>
          </cell>
          <cell r="C929" t="str">
            <v xml:space="preserve">                        Шкаф для одежды с замком 800х2050, корпус Салтилло , ручки ANT, фасад Салтилло</v>
          </cell>
          <cell r="D929" t="str">
            <v>Салтилло</v>
          </cell>
          <cell r="E929">
            <v>21603</v>
          </cell>
          <cell r="F929" t="str">
            <v>шт</v>
          </cell>
        </row>
        <row r="930">
          <cell r="A930" t="str">
            <v>EVL408</v>
          </cell>
          <cell r="B930" t="str">
            <v>EVL408/SLT/ANT.ANT</v>
          </cell>
          <cell r="C930" t="str">
            <v xml:space="preserve">                        Шкаф для одежды с замком 800х2050, корпус Салтилло, ручки ANT, фасад АНТРАЦИТ, глубиной 364 мм</v>
          </cell>
          <cell r="D930" t="str">
            <v>АНТРАЦИТ</v>
          </cell>
          <cell r="E930">
            <v>21603</v>
          </cell>
          <cell r="F930" t="str">
            <v>шт</v>
          </cell>
        </row>
        <row r="931">
          <cell r="A931" t="str">
            <v>EVL408</v>
          </cell>
          <cell r="B931" t="str">
            <v>EVL408/R2/ANT.ANT</v>
          </cell>
          <cell r="C931" t="str">
            <v xml:space="preserve">                        Шкаф для одежды с замком 800х2050, корпус Светло-серый , ручки ANT      , фасад АНТРАЦИТ, глубиной 364 мм</v>
          </cell>
          <cell r="D931" t="str">
            <v>АНТРАЦИТ</v>
          </cell>
          <cell r="E931">
            <v>21603</v>
          </cell>
          <cell r="F931" t="str">
            <v>шт</v>
          </cell>
        </row>
        <row r="932">
          <cell r="A932" t="str">
            <v>EVL408</v>
          </cell>
          <cell r="B932" t="str">
            <v>EVL408/R2/H.R2</v>
          </cell>
          <cell r="C932" t="str">
            <v xml:space="preserve">                        Шкаф для одежды с замком 800х2050, корпус Светло-серый , ручки H, фасад Светло-серый , глубиной 364 мм</v>
          </cell>
          <cell r="D932" t="str">
            <v>Светло-серый</v>
          </cell>
          <cell r="E932">
            <v>21603</v>
          </cell>
          <cell r="F932" t="str">
            <v>шт</v>
          </cell>
        </row>
        <row r="933">
          <cell r="A933" t="str">
            <v/>
          </cell>
          <cell r="C933" t="str">
            <v xml:space="preserve">                    EVL409 Шкаф для одежды с замком узкий 600х2050, глубиной  364 мм, 600х364х2050</v>
          </cell>
        </row>
        <row r="934">
          <cell r="A934" t="str">
            <v>EVL409</v>
          </cell>
          <cell r="B934" t="str">
            <v>EVL409/ANT/ANT.U003</v>
          </cell>
          <cell r="C934" t="str">
            <v xml:space="preserve">                        Шкаф для одежды с замком узкий 600х2050, корпус АНТРАЦИТ, ручки ANT      , фасад Дуб Честерфилд , глубиной 364 мм</v>
          </cell>
          <cell r="D934" t="str">
            <v>Дуб Честерфилд</v>
          </cell>
          <cell r="E934">
            <v>17384</v>
          </cell>
          <cell r="F934" t="str">
            <v>шт</v>
          </cell>
        </row>
        <row r="935">
          <cell r="A935" t="str">
            <v>EVL409</v>
          </cell>
          <cell r="B935" t="str">
            <v>EVL409/ANT/ANT.SLT</v>
          </cell>
          <cell r="C935" t="str">
            <v xml:space="preserve">                        Шкаф для одежды с замком узкий 600х2050, корпус АНТРАЦИТ, ручки ANT      , фасад Салтилло, глубиной 364 мм</v>
          </cell>
          <cell r="D935" t="str">
            <v>Салтилло</v>
          </cell>
          <cell r="E935">
            <v>17384</v>
          </cell>
          <cell r="F935" t="str">
            <v>шт</v>
          </cell>
        </row>
        <row r="936">
          <cell r="A936" t="str">
            <v>EVL409</v>
          </cell>
          <cell r="B936" t="str">
            <v>EVL409/H/H.D</v>
          </cell>
          <cell r="C936" t="str">
            <v xml:space="preserve">                        Шкаф для одежды с замком узкий 600х2050, корпус БЕЛЫЙ, ручки H        , фасад ROVERE, глубиной 364 мм</v>
          </cell>
          <cell r="D936" t="str">
            <v>ROVERE</v>
          </cell>
          <cell r="E936">
            <v>17384</v>
          </cell>
          <cell r="F936" t="str">
            <v>шт</v>
          </cell>
        </row>
        <row r="937">
          <cell r="A937" t="str">
            <v>EVL409</v>
          </cell>
          <cell r="B937" t="str">
            <v>EVL409/U2108/ANT.U2108</v>
          </cell>
          <cell r="C937" t="str">
            <v xml:space="preserve">                        Шкаф для одежды с замком узкий 600х2050, корпус Венге Цаво, ручки ANT      , фасад Венге Цаво, глубиной 364 мм</v>
          </cell>
          <cell r="D937" t="str">
            <v>Венге Цаво</v>
          </cell>
          <cell r="E937">
            <v>17384</v>
          </cell>
          <cell r="F937" t="str">
            <v>шт</v>
          </cell>
        </row>
        <row r="938">
          <cell r="A938" t="str">
            <v>EVL409</v>
          </cell>
          <cell r="B938" t="str">
            <v>EVL409/L/ANT.L</v>
          </cell>
          <cell r="C938" t="str">
            <v xml:space="preserve">                        Шкаф для одежды с замком узкий 600х2050, корпус ДУБ 131, ручки ANT, фасад ДУБ 131, глубиной 364 мм</v>
          </cell>
          <cell r="D938" t="str">
            <v>ДУБ 131</v>
          </cell>
          <cell r="E938">
            <v>17384</v>
          </cell>
          <cell r="F938" t="str">
            <v>шт</v>
          </cell>
        </row>
        <row r="939">
          <cell r="A939" t="str">
            <v>EVL409</v>
          </cell>
          <cell r="B939" t="str">
            <v>EVL409/U003/ANT.U003</v>
          </cell>
          <cell r="C939" t="str">
            <v xml:space="preserve">                        Шкаф для одежды с замком узкий 600х2050, корпус Дуб Честерфилд , ручки ANT, фасад Дуб Честерфилд , глубиной 364 мм</v>
          </cell>
          <cell r="D939" t="str">
            <v>Дуб Честерфилд</v>
          </cell>
          <cell r="E939">
            <v>17384</v>
          </cell>
          <cell r="F939" t="str">
            <v>шт</v>
          </cell>
        </row>
        <row r="940">
          <cell r="A940" t="str">
            <v>EVL409</v>
          </cell>
          <cell r="B940" t="str">
            <v>EVL409/R2/H.R2</v>
          </cell>
          <cell r="C940" t="str">
            <v xml:space="preserve">                        Шкаф для одежды с замком узкий 600х2050, корпус Светло-серый , ручки H        , фасад Светло-серый , глубиной 364 мм</v>
          </cell>
          <cell r="D940" t="str">
            <v>Светло-серый</v>
          </cell>
          <cell r="E940">
            <v>17384</v>
          </cell>
          <cell r="F940" t="str">
            <v>шт</v>
          </cell>
        </row>
        <row r="941">
          <cell r="A941" t="str">
            <v/>
          </cell>
          <cell r="C941" t="str">
            <v xml:space="preserve">                    EVL410 Шкаф для одежды с замком глубокий 800х2050, глубиной  600 мм, 800х600х2050</v>
          </cell>
        </row>
        <row r="942">
          <cell r="A942" t="str">
            <v>EVL410</v>
          </cell>
          <cell r="B942" t="str">
            <v>EVL410/D/H.D</v>
          </cell>
          <cell r="C942" t="str">
            <v xml:space="preserve">                        Шкафы для одежды с замком глубокий 800х2050, корпус ROVERE, ручки H        , фасад ROVERE, глубиной 600 мм</v>
          </cell>
          <cell r="D942" t="str">
            <v>ROVERE</v>
          </cell>
          <cell r="E942">
            <v>23808</v>
          </cell>
          <cell r="F942" t="str">
            <v>шт</v>
          </cell>
        </row>
        <row r="943">
          <cell r="A943" t="str">
            <v>EVL410</v>
          </cell>
          <cell r="B943" t="str">
            <v>EVL410/H/ANT/ANT.H</v>
          </cell>
          <cell r="C943" t="str">
            <v xml:space="preserve">                        Шкафы для одежды с замком глубокий 800х2050, корпус БЕЛЫЙ, ручки ANT, задняя стенка АНТРАЦИТ, фасад БЕЛЫЙ, глубиной 600 мм</v>
          </cell>
          <cell r="D943" t="str">
            <v>БЕЛЫЙ</v>
          </cell>
          <cell r="E943">
            <v>23808</v>
          </cell>
          <cell r="F943" t="str">
            <v>шт</v>
          </cell>
        </row>
        <row r="944">
          <cell r="A944" t="str">
            <v>EVL410</v>
          </cell>
          <cell r="B944" t="str">
            <v>EVL410/H/ANT.H</v>
          </cell>
          <cell r="C944" t="str">
            <v xml:space="preserve">                        Шкафы для одежды с замком глубокий 800х2050, корпус БЕЛЫЙ, ручки ANT, фасад БЕЛЫЙ, глубиной 600 мм</v>
          </cell>
          <cell r="D944" t="str">
            <v>БЕЛЫЙ</v>
          </cell>
          <cell r="E944">
            <v>23808</v>
          </cell>
          <cell r="F944" t="str">
            <v>шт</v>
          </cell>
        </row>
        <row r="945">
          <cell r="A945" t="str">
            <v>EVL410</v>
          </cell>
          <cell r="B945" t="str">
            <v>EVL410/H/H.H</v>
          </cell>
          <cell r="C945" t="str">
            <v xml:space="preserve">                        Шкафы для одежды с замком глубокий 800х2050, корпус БЕЛЫЙ, ручки H        , фасад БЕЛЫЙ, глубиной 600 мм</v>
          </cell>
          <cell r="D945" t="str">
            <v>БЕЛЫЙ</v>
          </cell>
          <cell r="E945">
            <v>23808</v>
          </cell>
          <cell r="F945" t="str">
            <v>шт</v>
          </cell>
        </row>
        <row r="946">
          <cell r="A946" t="str">
            <v>EVL410</v>
          </cell>
          <cell r="B946" t="str">
            <v>EVL410/H/H.L</v>
          </cell>
          <cell r="C946" t="str">
            <v xml:space="preserve">                        Шкафы для одежды с замком глубокий 800х2050, корпус БЕЛЫЙ, ручки H        , фасад ДУБ 131, глубиной 600 мм</v>
          </cell>
          <cell r="D946" t="str">
            <v>ДУБ 131</v>
          </cell>
          <cell r="E946">
            <v>23808</v>
          </cell>
          <cell r="F946" t="str">
            <v>шт</v>
          </cell>
        </row>
        <row r="947">
          <cell r="A947" t="str">
            <v>EVL410</v>
          </cell>
          <cell r="B947" t="str">
            <v>EVL410/L/ANT.L</v>
          </cell>
          <cell r="C947" t="str">
            <v xml:space="preserve">                        Шкафы для одежды с замком глубокий 800х2050, корпус ДУБ 131, ручки ANT, фасад ДУБ 131, глубиной 600 мм</v>
          </cell>
          <cell r="D947" t="str">
            <v>ДУБ 131</v>
          </cell>
          <cell r="E947">
            <v>23808</v>
          </cell>
          <cell r="F947" t="str">
            <v>шт</v>
          </cell>
        </row>
        <row r="948">
          <cell r="A948" t="str">
            <v>EVL410</v>
          </cell>
          <cell r="B948" t="str">
            <v>EVL410/L/H.L</v>
          </cell>
          <cell r="C948" t="str">
            <v xml:space="preserve">                        Шкафы для одежды с замком глубокий 800х2050, корпус ДУБ 131, ручки H, фасад ДУБ 131, глубиной 600 мм</v>
          </cell>
          <cell r="D948" t="str">
            <v>ДУБ 131</v>
          </cell>
          <cell r="E948">
            <v>23808</v>
          </cell>
          <cell r="F948" t="str">
            <v>шт</v>
          </cell>
        </row>
        <row r="949">
          <cell r="A949" t="str">
            <v>EVL410</v>
          </cell>
          <cell r="B949" t="str">
            <v>EVL410/SLT/ANT.ANT</v>
          </cell>
          <cell r="C949" t="str">
            <v xml:space="preserve">                        Шкафы для одежды с замком глубокий 800х2050, корпус Салтилло, ручки ANT, фасад АНТРАЦИТ, глубиной 600 мм</v>
          </cell>
          <cell r="D949" t="str">
            <v>АНТРАЦИТ</v>
          </cell>
          <cell r="E949">
            <v>23808</v>
          </cell>
          <cell r="F949" t="str">
            <v>шт</v>
          </cell>
        </row>
        <row r="950">
          <cell r="A950" t="str">
            <v/>
          </cell>
          <cell r="C950" t="str">
            <v xml:space="preserve">                    EVL411 Шкаф для одежды с замком глубокий узкий 600х2050 ,глубиной  600 мм, 600х600х2050</v>
          </cell>
        </row>
        <row r="951">
          <cell r="A951" t="str">
            <v>EVL411</v>
          </cell>
          <cell r="B951" t="str">
            <v>EVL411/ANT/ANT.ANT</v>
          </cell>
          <cell r="C951" t="str">
            <v xml:space="preserve">                        Шкаф для одежды с замком глубокий узкий 600х2050, корпус АНТРАЦИТ, ручки ANT, фасад АНТРАЦИТ, глубиной 600 мм</v>
          </cell>
          <cell r="D951" t="str">
            <v>АНТРАЦИТ</v>
          </cell>
          <cell r="E951">
            <v>22471</v>
          </cell>
          <cell r="F951" t="str">
            <v>шт</v>
          </cell>
        </row>
        <row r="952">
          <cell r="A952" t="str">
            <v>EVL411</v>
          </cell>
          <cell r="B952" t="str">
            <v>EVL411/ANT/ANT.SLT</v>
          </cell>
          <cell r="C952" t="str">
            <v xml:space="preserve">                        Шкаф для одежды с замком глубокий узкий 600х2050, корпус АНТРАЦИТ, ручки ANT, фасад Салтилло, глубиной 600 мм</v>
          </cell>
          <cell r="D952" t="str">
            <v>Салтилло</v>
          </cell>
          <cell r="E952">
            <v>22471</v>
          </cell>
          <cell r="F952" t="str">
            <v>шт</v>
          </cell>
        </row>
        <row r="953">
          <cell r="A953" t="str">
            <v>EVL411</v>
          </cell>
          <cell r="B953" t="str">
            <v>EVL411/H/H.H</v>
          </cell>
          <cell r="C953" t="str">
            <v xml:space="preserve">                        Шкаф для одежды с замком глубокий узкий 600х2050, корпус БЕЛЫЙ, ручки H        , фасад БЕЛЫЙ, глубиной 600 мм</v>
          </cell>
          <cell r="D953" t="str">
            <v>БЕЛЫЙ</v>
          </cell>
          <cell r="E953">
            <v>22471</v>
          </cell>
          <cell r="F953" t="str">
            <v>шт</v>
          </cell>
        </row>
        <row r="954">
          <cell r="A954" t="str">
            <v>EVL411</v>
          </cell>
          <cell r="B954" t="str">
            <v>EVL411/H/H.D</v>
          </cell>
          <cell r="C954" t="str">
            <v xml:space="preserve">                        Шкаф для одежды с замком глубокий узкий 600х2050, корпус БЕЛЫЙ, ручки H, фасад ROVERE, глубиной 600 мм</v>
          </cell>
          <cell r="D954" t="str">
            <v>ROVERE</v>
          </cell>
          <cell r="E954">
            <v>22471</v>
          </cell>
          <cell r="F954" t="str">
            <v>шт</v>
          </cell>
        </row>
        <row r="955">
          <cell r="A955" t="str">
            <v>EVL411</v>
          </cell>
          <cell r="B955" t="str">
            <v>EVL411/U003/ANT.U003</v>
          </cell>
          <cell r="C955" t="str">
            <v xml:space="preserve">                        Шкаф для одежды с замком глубокий узкий 600х2050, корпус Дуб Честерфилд , ручки ANT      , фасад Дуб Честерфилд , глубиной 600 мм</v>
          </cell>
          <cell r="D955" t="str">
            <v>Дуб Честерфилд</v>
          </cell>
          <cell r="E955">
            <v>22471</v>
          </cell>
          <cell r="F955" t="str">
            <v>шт</v>
          </cell>
        </row>
        <row r="956">
          <cell r="A956" t="str">
            <v/>
          </cell>
          <cell r="C956" t="str">
            <v xml:space="preserve">                    EVL412 Стеллаж высокий узкий 600х2050, глубиной 344 мм, 600х344х2050</v>
          </cell>
        </row>
        <row r="957">
          <cell r="A957" t="str">
            <v>EVL412</v>
          </cell>
          <cell r="B957" t="str">
            <v>EVL412/ANT.SLT</v>
          </cell>
          <cell r="C957" t="str">
            <v xml:space="preserve">                        Стеллаж высокий узкий 600х2050 глубиной 344, задняя стенка ANT, корпус Салтилло</v>
          </cell>
          <cell r="D957" t="str">
            <v>Салтилло</v>
          </cell>
          <cell r="E957">
            <v>12901</v>
          </cell>
          <cell r="F957" t="str">
            <v>шт</v>
          </cell>
        </row>
        <row r="958">
          <cell r="A958" t="str">
            <v>EVL412</v>
          </cell>
          <cell r="B958" t="str">
            <v>EVL412/ANT.U003</v>
          </cell>
          <cell r="C958" t="str">
            <v xml:space="preserve">                        Стеллаж высокий узкий 600х2050, глубиной 344 мм, задняя стенка ANT, корпус Дуб Честерфилд</v>
          </cell>
          <cell r="D958" t="str">
            <v>Дуб Честерфилд</v>
          </cell>
          <cell r="E958">
            <v>12901</v>
          </cell>
          <cell r="F958" t="str">
            <v>шт</v>
          </cell>
        </row>
        <row r="959">
          <cell r="A959" t="str">
            <v/>
          </cell>
          <cell r="C959" t="str">
            <v xml:space="preserve">                    EVL413 Шкаф для документов узкий (низ средний фасад, верх открытый) 600х2050, глубиной  364 мм, 600х364х2050</v>
          </cell>
        </row>
        <row r="960">
          <cell r="A960" t="str">
            <v>EVL413</v>
          </cell>
          <cell r="B960" t="str">
            <v>EVL413/D/H.D</v>
          </cell>
          <cell r="C960" t="str">
            <v xml:space="preserve">                        Шкаф для документов узкий (низ средний фасад, верх открытый) 600х2050, корпус ROVERE, ручки H, фасад ROVERE, глубиной 364 мм</v>
          </cell>
          <cell r="D960" t="str">
            <v>ROVERE</v>
          </cell>
          <cell r="E960">
            <v>16127</v>
          </cell>
          <cell r="F960" t="str">
            <v>шт</v>
          </cell>
        </row>
        <row r="961">
          <cell r="A961" t="str">
            <v>EVL413</v>
          </cell>
          <cell r="B961" t="str">
            <v>EVL413/ANT/ANT.U003</v>
          </cell>
          <cell r="C961" t="str">
            <v xml:space="preserve">                        Шкаф для документов узкий (низ средний фасад, верх открытый) 600х2050, корпус АНТРАЦИТ, ручки ANT      , фасад Дуб Честерфилд , глубиной 364 мм</v>
          </cell>
          <cell r="D961" t="str">
            <v>Дуб Честерфилд</v>
          </cell>
          <cell r="F961" t="str">
            <v>шт</v>
          </cell>
        </row>
        <row r="962">
          <cell r="A962" t="str">
            <v>EVL413</v>
          </cell>
          <cell r="B962" t="str">
            <v>EVL413/H/ANT.H</v>
          </cell>
          <cell r="C962" t="str">
            <v xml:space="preserve">                        Шкаф для документов узкий (низ средний фасад, верх открытый) 600х2050, корпус БЕЛЫЙ, ручки ANT      , фасад БЕЛЫЙ, глубиной 364 мм</v>
          </cell>
          <cell r="D962" t="str">
            <v>БЕЛЫЙ</v>
          </cell>
          <cell r="E962">
            <v>16127</v>
          </cell>
          <cell r="F962" t="str">
            <v>шт</v>
          </cell>
        </row>
        <row r="963">
          <cell r="A963" t="str">
            <v>EVL413</v>
          </cell>
          <cell r="B963" t="str">
            <v>EVL413/U003/H.U003</v>
          </cell>
          <cell r="C963" t="str">
            <v xml:space="preserve">                        Шкаф для документов узкий (низ средний фасад, верх открытый) 600х2050, корпус Дуб Честерфилд , ручки H, фасад Дуб Честерфилд , глубиной 364 мм</v>
          </cell>
          <cell r="D963" t="str">
            <v>Дуб Честерфилд</v>
          </cell>
          <cell r="E963">
            <v>16127</v>
          </cell>
          <cell r="F963" t="str">
            <v>шт</v>
          </cell>
        </row>
        <row r="964">
          <cell r="A964" t="str">
            <v/>
          </cell>
          <cell r="C964" t="str">
            <v xml:space="preserve">                    EVL414 Шкаф для документов узкий 2 двери с нишей 600х2050, глубиной  364 мм, 600х364х2050</v>
          </cell>
        </row>
        <row r="965">
          <cell r="A965" t="str">
            <v>EVL414</v>
          </cell>
          <cell r="B965" t="str">
            <v>EVL414/ANT/ANT.U003</v>
          </cell>
          <cell r="C965" t="str">
            <v xml:space="preserve">                        Шкаф для документов узкий 2 двери с нишей 600х2050, корпус АНТРАЦИТ, ручки ANT, фасад Дуб Честерфилд , глубиной 364 мм</v>
          </cell>
          <cell r="D965" t="str">
            <v>Дуб Честерфилд</v>
          </cell>
          <cell r="E965">
            <v>17480</v>
          </cell>
          <cell r="F965" t="str">
            <v>шт</v>
          </cell>
        </row>
        <row r="966">
          <cell r="A966" t="str">
            <v>EVL414</v>
          </cell>
          <cell r="B966" t="str">
            <v>EVL414/ANT/ANT.SLT</v>
          </cell>
          <cell r="C966" t="str">
            <v xml:space="preserve">                        Шкаф для документов узкий 2 двери с нишей 600х2050, корпус АНТРАЦИТ, ручки ANT, фасад Салтилло, глубиной 364 мм</v>
          </cell>
          <cell r="D966" t="str">
            <v>Салтилло</v>
          </cell>
          <cell r="E966">
            <v>17480</v>
          </cell>
          <cell r="F966" t="str">
            <v>шт</v>
          </cell>
        </row>
        <row r="967">
          <cell r="A967" t="str">
            <v>EVL414</v>
          </cell>
          <cell r="B967" t="str">
            <v>EVL414/H/H.H</v>
          </cell>
          <cell r="C967" t="str">
            <v xml:space="preserve">                        Шкаф для документов узкий 2 двери с нишей 600х2050, корпус БЕЛЫЙ, ручки H, фасад БЕЛЫЙ, глубиной 364 мм</v>
          </cell>
          <cell r="D967" t="str">
            <v>БЕЛЫЙ</v>
          </cell>
          <cell r="E967">
            <v>17480</v>
          </cell>
          <cell r="F967" t="str">
            <v>шт</v>
          </cell>
        </row>
        <row r="968">
          <cell r="A968" t="str">
            <v>EVL414</v>
          </cell>
          <cell r="B968" t="str">
            <v>EVL414/H/H.R2</v>
          </cell>
          <cell r="C968" t="str">
            <v xml:space="preserve">                        Шкаф для документов узкий 2 двери с нишей 600х2050, корпус БЕЛЫЙ, ручки H, фасад Светло-серый , глубиной 364 мм</v>
          </cell>
          <cell r="D968" t="str">
            <v>Светло-серый</v>
          </cell>
          <cell r="E968">
            <v>17480</v>
          </cell>
          <cell r="F968" t="str">
            <v>шт</v>
          </cell>
        </row>
        <row r="969">
          <cell r="A969" t="str">
            <v>EVL414</v>
          </cell>
          <cell r="B969" t="str">
            <v>EVL414/U003/ANT.U003</v>
          </cell>
          <cell r="C969" t="str">
            <v xml:space="preserve">                        Шкаф для документов узкий 2 двери с нишей 600х2050, корпус Дуб Честерфилд , ручки ANT, фасад Дуб Честерфилд , глубиной 364 мм</v>
          </cell>
          <cell r="D969" t="str">
            <v>Дуб Честерфилд</v>
          </cell>
          <cell r="E969">
            <v>17480</v>
          </cell>
          <cell r="F969" t="str">
            <v>шт</v>
          </cell>
        </row>
        <row r="970">
          <cell r="A970" t="str">
            <v>EVL414</v>
          </cell>
          <cell r="B970" t="str">
            <v>EVL414/U003/H.U003</v>
          </cell>
          <cell r="C970" t="str">
            <v xml:space="preserve">                        Шкаф для документов узкий 2 двери с нишей 600х2050, корпус Дуб Честерфилд , ручки H, фасад Дуб Честерфилд , глубиной 364 мм</v>
          </cell>
          <cell r="D970" t="str">
            <v>Дуб Честерфилд</v>
          </cell>
          <cell r="E970">
            <v>17480</v>
          </cell>
          <cell r="F970" t="str">
            <v>шт</v>
          </cell>
        </row>
        <row r="971">
          <cell r="A971" t="str">
            <v/>
          </cell>
          <cell r="C971" t="str">
            <v xml:space="preserve">                    EVL415 Стеллаж средний 800х1250, глубиной  364 мм,</v>
          </cell>
        </row>
        <row r="972">
          <cell r="A972" t="str">
            <v>EVL415</v>
          </cell>
          <cell r="B972" t="str">
            <v>EVL415/H.D</v>
          </cell>
          <cell r="C972" t="str">
            <v xml:space="preserve">                        Стеллаж средний 800х1250, задняя стенка БЕЛЫЙ, корпус ROVERE, глубиной 364 мм</v>
          </cell>
          <cell r="D972" t="str">
            <v>ROVERE</v>
          </cell>
          <cell r="E972">
            <v>9652</v>
          </cell>
          <cell r="F972" t="str">
            <v>шт</v>
          </cell>
        </row>
        <row r="973">
          <cell r="A973" t="str">
            <v/>
          </cell>
          <cell r="C973" t="str">
            <v xml:space="preserve">                    EVL416 Шкаф для документов средний с глухими фасадами 800х1250, глубиной  364 мм, 800х364х1250</v>
          </cell>
        </row>
        <row r="974">
          <cell r="A974" t="str">
            <v>EVL416</v>
          </cell>
          <cell r="B974" t="str">
            <v>EVL416/ANT/ANT.U003</v>
          </cell>
          <cell r="C974" t="str">
            <v xml:space="preserve">                        Шкаф для документов средний с глухими фасадами 800х1250, корпус АНТРАЦИТ, ручки ANT      , фасад Дуб Честерфилд , глубиной 364 мм</v>
          </cell>
          <cell r="D974" t="str">
            <v>Дуб Честерфилд</v>
          </cell>
          <cell r="E974">
            <v>14158</v>
          </cell>
          <cell r="F974" t="str">
            <v>шт</v>
          </cell>
        </row>
        <row r="975">
          <cell r="A975" t="str">
            <v>EVL416</v>
          </cell>
          <cell r="B975" t="str">
            <v>EVL416/ANT/ANT.ANT</v>
          </cell>
          <cell r="C975" t="str">
            <v xml:space="preserve">                        Шкаф для документов средний с глухими фасадами 800х1250, корпус АНТРАЦИТ, ручки ANT, фасад АНТРАЦИТ, глубиной 364 мм</v>
          </cell>
          <cell r="D975" t="str">
            <v>АНТРАЦИТ</v>
          </cell>
          <cell r="E975">
            <v>14158</v>
          </cell>
          <cell r="F975" t="str">
            <v>шт</v>
          </cell>
        </row>
        <row r="976">
          <cell r="A976" t="str">
            <v>EVL416</v>
          </cell>
          <cell r="B976" t="str">
            <v>EVL416/ANT/ANT.U727</v>
          </cell>
          <cell r="C976" t="str">
            <v xml:space="preserve">                        Шкаф для документов средний с глухими фасадами 800х1250, корпус АНТРАЦИТ, ручки ANT, фасад СЕРЫЙ КАМЕНЬ, глубиной 364 мм</v>
          </cell>
          <cell r="D976" t="str">
            <v>СЕРЫЙ КАМЕНЬ</v>
          </cell>
          <cell r="E976">
            <v>14158</v>
          </cell>
          <cell r="F976" t="str">
            <v>шт</v>
          </cell>
        </row>
        <row r="977">
          <cell r="A977" t="str">
            <v>EVL416</v>
          </cell>
          <cell r="B977" t="str">
            <v>EVL416/H/ANT.H</v>
          </cell>
          <cell r="C977" t="str">
            <v xml:space="preserve">                        Шкаф для документов средний с глухими фасадами 800х1250, корпус БЕЛЫЙ, ручки ANT, фасад БЕЛЫЙ, глубиной 364 мм</v>
          </cell>
          <cell r="D977" t="str">
            <v>БЕЛЫЙ</v>
          </cell>
          <cell r="E977">
            <v>14158</v>
          </cell>
          <cell r="F977" t="str">
            <v>шт</v>
          </cell>
        </row>
        <row r="978">
          <cell r="A978" t="str">
            <v>EVL416</v>
          </cell>
          <cell r="B978" t="str">
            <v>EVL416/L/ANT.L</v>
          </cell>
          <cell r="C978" t="str">
            <v xml:space="preserve">                        Шкаф для документов средний с глухими фасадами 800х1250, корпус ДУБ 131, ручки ANT      , фасад ДУБ 131, глубиной 364 мм</v>
          </cell>
          <cell r="D978" t="str">
            <v>ДУБ 131</v>
          </cell>
          <cell r="E978">
            <v>14158</v>
          </cell>
          <cell r="F978" t="str">
            <v>шт</v>
          </cell>
        </row>
        <row r="979">
          <cell r="A979" t="str">
            <v>EVL416</v>
          </cell>
          <cell r="B979" t="str">
            <v>EVL416/L/H.L</v>
          </cell>
          <cell r="C979" t="str">
            <v xml:space="preserve">                        Шкаф для документов средний с глухими фасадами 800х1250, корпус ДУБ 131, ручки H        , фасад ДУБ 131, глубиной 364 мм</v>
          </cell>
          <cell r="D979" t="str">
            <v>ДУБ 131</v>
          </cell>
          <cell r="E979">
            <v>14158</v>
          </cell>
          <cell r="F979" t="str">
            <v>шт</v>
          </cell>
        </row>
        <row r="980">
          <cell r="A980" t="str">
            <v>EVL416</v>
          </cell>
          <cell r="B980" t="str">
            <v>EVL416/U003/ANT.ANT</v>
          </cell>
          <cell r="C980" t="str">
            <v xml:space="preserve">                        Шкаф для документов средний с глухими фасадами 800х1250, корпус Дуб Честерфилд , ручки ANT      , фасад АНТРАЦИТ, глубиной 364 мм</v>
          </cell>
          <cell r="D980" t="str">
            <v>АНТРАЦИТ</v>
          </cell>
          <cell r="E980">
            <v>14158</v>
          </cell>
          <cell r="F980" t="str">
            <v>шт</v>
          </cell>
        </row>
        <row r="981">
          <cell r="A981" t="str">
            <v>EVL416</v>
          </cell>
          <cell r="B981" t="str">
            <v>EVL416/SLT/ANT.SLT</v>
          </cell>
          <cell r="C981" t="str">
            <v xml:space="preserve">                        Шкаф для документов средний с глухими фасадами 800х1250, корпус Салтилло, ручки ANT, фасад Салтилло, глубиной 364 мм</v>
          </cell>
          <cell r="D981" t="str">
            <v>Салтилло</v>
          </cell>
          <cell r="E981">
            <v>14158</v>
          </cell>
          <cell r="F981" t="str">
            <v>шт</v>
          </cell>
        </row>
        <row r="982">
          <cell r="A982" t="str">
            <v/>
          </cell>
          <cell r="C982" t="str">
            <v xml:space="preserve">                    EVL417 Шкаф для документов средний с глухими фасадами и открытой нишей 800х1250, глубиной  364 мм, 800х364х1250</v>
          </cell>
        </row>
        <row r="983">
          <cell r="A983" t="str">
            <v>EVL417</v>
          </cell>
          <cell r="B983" t="str">
            <v>EVL417/SLT/ANT.SLT</v>
          </cell>
          <cell r="C983" t="str">
            <v xml:space="preserve">                        Шкаф для документов средний с глухими фасадами и открытой нишей, копус Салтилло, ручки ANT, фасад Салтилло </v>
          </cell>
          <cell r="D983" t="str">
            <v>Салтилло</v>
          </cell>
          <cell r="E983">
            <v>13106</v>
          </cell>
          <cell r="F983" t="str">
            <v>шт</v>
          </cell>
        </row>
        <row r="984">
          <cell r="A984" t="str">
            <v>EVL417</v>
          </cell>
          <cell r="B984" t="str">
            <v>EVL417/H/ANT.H</v>
          </cell>
          <cell r="C984" t="str">
            <v xml:space="preserve">                        Шкаф для документов средний с глухими фасадами и открытой нишей, корпус БЕЛЫЙ, ручки ANT      , фасад БЕЛЫЙ, глубиной 364 мм</v>
          </cell>
          <cell r="D984" t="str">
            <v>БЕЛЫЙ</v>
          </cell>
          <cell r="E984">
            <v>13106</v>
          </cell>
          <cell r="F984" t="str">
            <v>шт</v>
          </cell>
        </row>
        <row r="985">
          <cell r="A985" t="str">
            <v>EVL417</v>
          </cell>
          <cell r="B985" t="str">
            <v>EVL417/H/H.D</v>
          </cell>
          <cell r="C985" t="str">
            <v xml:space="preserve">                        Шкаф для документов средний с глухими фасадами и открытой нишей, корпус БЕЛЫЙ, ручки H        , фасад ROVERE, глубиной 364 мм</v>
          </cell>
          <cell r="D985" t="str">
            <v>ROVERE</v>
          </cell>
          <cell r="E985">
            <v>13106</v>
          </cell>
          <cell r="F985" t="str">
            <v>шт</v>
          </cell>
        </row>
        <row r="986">
          <cell r="A986" t="str">
            <v>EVL417</v>
          </cell>
          <cell r="B986" t="str">
            <v>EVL417/H/H.H</v>
          </cell>
          <cell r="C986" t="str">
            <v xml:space="preserve">                        Шкаф для документов средний с глухими фасадами и открытой нишей, корпус БЕЛЫЙ, ручки H, фасад БЕЛЫЙ, глубиной 364 мм</v>
          </cell>
          <cell r="D986" t="str">
            <v>БЕЛЫЙ</v>
          </cell>
          <cell r="E986">
            <v>13106</v>
          </cell>
          <cell r="F986" t="str">
            <v>шт</v>
          </cell>
        </row>
        <row r="987">
          <cell r="A987" t="str">
            <v>EVL417</v>
          </cell>
          <cell r="B987" t="str">
            <v>EVL417/L/ANT.L</v>
          </cell>
          <cell r="C987" t="str">
            <v xml:space="preserve">                        Шкаф для документов средний с глухими фасадами и открытой нишей, корпус ДУБ 131, ручки ANT, фасад ДУБ 131, глубиной 364 мм</v>
          </cell>
          <cell r="D987" t="str">
            <v>ДУБ 131</v>
          </cell>
          <cell r="E987">
            <v>13106</v>
          </cell>
          <cell r="F987" t="str">
            <v>шт</v>
          </cell>
        </row>
        <row r="988">
          <cell r="A988" t="str">
            <v>EVL417</v>
          </cell>
          <cell r="B988" t="str">
            <v>EVL417/U003/ANT.ANT</v>
          </cell>
          <cell r="C988" t="str">
            <v xml:space="preserve">                        Шкаф для документов средний с глухими фасадами и открытой нишей, корпус Дуб Честерфилд , ручки ANT, фасад АНТРАЦИТ, глубиной 364 мм</v>
          </cell>
          <cell r="D988" t="str">
            <v>АНТРАЦИТ</v>
          </cell>
          <cell r="E988">
            <v>13106</v>
          </cell>
          <cell r="F988" t="str">
            <v>шт</v>
          </cell>
        </row>
        <row r="989">
          <cell r="A989" t="str">
            <v/>
          </cell>
          <cell r="C989" t="str">
            <v xml:space="preserve">                    EVL418 Шкаф средний со стеклянными фасадами 800х1250, глубиной  364 мм, 800х364х1250</v>
          </cell>
        </row>
        <row r="990">
          <cell r="A990" t="str">
            <v>EVL418</v>
          </cell>
          <cell r="B990" t="str">
            <v>EVL418/ANT/ANT.G</v>
          </cell>
          <cell r="C990" t="str">
            <v xml:space="preserve">                        Шкаф средний со стеклянными фасадами 800х1250, корпус АНТРАЦИТ, ручки ANT, стекло GLASS, глубиной 364 мм</v>
          </cell>
          <cell r="D990" t="str">
            <v>GLASS</v>
          </cell>
          <cell r="E990">
            <v>16359</v>
          </cell>
          <cell r="F990" t="str">
            <v>шт</v>
          </cell>
        </row>
        <row r="991">
          <cell r="A991" t="str">
            <v>EVL418</v>
          </cell>
          <cell r="B991" t="str">
            <v>EVL418/SLT/ANT.GRAFIT</v>
          </cell>
          <cell r="C991" t="str">
            <v xml:space="preserve">                        Шкаф средний со стеклянными фасадами 800х1250, корпус Салтилло, ручки ANT, фасад Графит</v>
          </cell>
          <cell r="D991" t="str">
            <v>ГРАФИТ</v>
          </cell>
          <cell r="E991">
            <v>15976</v>
          </cell>
          <cell r="F991" t="str">
            <v>шт</v>
          </cell>
        </row>
        <row r="992">
          <cell r="A992" t="str">
            <v/>
          </cell>
          <cell r="C992" t="str">
            <v xml:space="preserve">                    EVL419 Шкаф средний со стеклянными фасадами в алюминевой раме 800х1250, глубиной  364 мм, 800х364х1250</v>
          </cell>
        </row>
        <row r="993">
          <cell r="A993" t="str">
            <v>EVL419</v>
          </cell>
          <cell r="B993" t="str">
            <v>EVL419/ANT/ANT.WHT</v>
          </cell>
          <cell r="C993" t="str">
            <v xml:space="preserve">                        Шкаф средний со стеклянными фасадами в алюминевой раме 800х1250, корпус АНТРАЦИТ, ручки ANT      , стекло WHITE, глубиной 364 мм</v>
          </cell>
          <cell r="D993" t="str">
            <v>WHITE</v>
          </cell>
          <cell r="E993">
            <v>39307</v>
          </cell>
          <cell r="F993" t="str">
            <v>шт</v>
          </cell>
        </row>
        <row r="994">
          <cell r="A994" t="str">
            <v>EVL419</v>
          </cell>
          <cell r="B994" t="str">
            <v>EVL419/U003/ANT.GRAFIT</v>
          </cell>
          <cell r="C994" t="str">
            <v xml:space="preserve">                        Шкаф средний со стеклянными фасадами в алюминевой раме 800х1250, корпус Дуб Честерфилд , ручки ANT      , стекло ГРАФИТ, глубиной 364 мм</v>
          </cell>
          <cell r="D994" t="str">
            <v>ГРАФИТ</v>
          </cell>
          <cell r="E994">
            <v>39307</v>
          </cell>
          <cell r="F994" t="str">
            <v>шт</v>
          </cell>
        </row>
        <row r="995">
          <cell r="A995" t="str">
            <v/>
          </cell>
          <cell r="C995" t="str">
            <v xml:space="preserve">                    EVL420 Cтеллаж средний узкий 600х1250, глубиной  364 мм</v>
          </cell>
        </row>
        <row r="996">
          <cell r="A996" t="str">
            <v>EVL420</v>
          </cell>
          <cell r="B996" t="str">
            <v>EVL420/ANT.SLT</v>
          </cell>
          <cell r="C996" t="str">
            <v xml:space="preserve">                        Стеллаж средний узкий 600х1250, глубиной  364 мм, задняя стненка ANT, корпус Салтилло</v>
          </cell>
          <cell r="D996" t="str">
            <v>Салтилло</v>
          </cell>
          <cell r="E996">
            <v>8459</v>
          </cell>
          <cell r="F996" t="str">
            <v>шт</v>
          </cell>
        </row>
        <row r="997">
          <cell r="A997" t="str">
            <v>EVL420</v>
          </cell>
          <cell r="B997" t="str">
            <v>EVL420/ANT.ANT</v>
          </cell>
          <cell r="C997" t="str">
            <v xml:space="preserve">                        Стеллаж средний узкий 600х1250, корпус АНТРАЦИТ, задняя стенка , глубиной 364 мм</v>
          </cell>
          <cell r="D997" t="str">
            <v>АНТРАЦИТ</v>
          </cell>
          <cell r="E997">
            <v>7690</v>
          </cell>
          <cell r="F997" t="str">
            <v>шт</v>
          </cell>
        </row>
        <row r="998">
          <cell r="A998" t="str">
            <v/>
          </cell>
          <cell r="C998" t="str">
            <v xml:space="preserve">                    EVL421 Шкаф для документов средний узкий ( низ малый фасад, верх открытый) 600х1250, глубиной  364 мм, 600х364х1250</v>
          </cell>
        </row>
        <row r="999">
          <cell r="A999" t="str">
            <v>EVL421</v>
          </cell>
          <cell r="B999" t="str">
            <v>EVL421/SLT/ANT.SLT</v>
          </cell>
          <cell r="C999" t="str">
            <v xml:space="preserve">                        Шкаф для документов средний узкий ( низ малый фасад, верх открытый) 600х1250, корпус Дуб Салтилло , ручки ANT, фасад Салтилло</v>
          </cell>
          <cell r="D999" t="str">
            <v>Салтилло</v>
          </cell>
          <cell r="E999">
            <v>10864</v>
          </cell>
          <cell r="F999" t="str">
            <v>шт</v>
          </cell>
        </row>
        <row r="1000">
          <cell r="A1000" t="str">
            <v>EVL421</v>
          </cell>
          <cell r="B1000" t="str">
            <v>EVL421/U003/ANT.U003</v>
          </cell>
          <cell r="C1000" t="str">
            <v xml:space="preserve">                        Шкаф для документов средний узкий ( низ малый фасад, верх открытый) 600х1250, корпус Дуб Честерфилд , ручки ANT, фасад Дуб Честерфилд , глубиной</v>
          </cell>
          <cell r="D1000" t="str">
            <v>Дуб Честерфилд</v>
          </cell>
          <cell r="E1000">
            <v>10864</v>
          </cell>
          <cell r="F1000" t="str">
            <v>шт</v>
          </cell>
        </row>
        <row r="1001">
          <cell r="A1001" t="str">
            <v/>
          </cell>
          <cell r="C1001" t="str">
            <v xml:space="preserve">                    EVL422 Шкаф для документов средний узкий с глухим фасадом 600х1250, глубиной  364 мм, 600х364х1250</v>
          </cell>
        </row>
        <row r="1002">
          <cell r="A1002" t="str">
            <v>EVL422</v>
          </cell>
          <cell r="B1002" t="str">
            <v>EVL422/ANT/ANT.U003</v>
          </cell>
          <cell r="C1002" t="str">
            <v xml:space="preserve">                        Шкаф для документов средний узкий с глухим фасадом 600х1250, корпус АНТРАЦИТ, ручки ANT, фасад Дуб Честерфилд , глубиной 364 мм</v>
          </cell>
          <cell r="D1002" t="str">
            <v>Дуб Честерфилд</v>
          </cell>
          <cell r="E1002">
            <v>11686</v>
          </cell>
          <cell r="F1002" t="str">
            <v>шт</v>
          </cell>
        </row>
        <row r="1003">
          <cell r="A1003" t="str">
            <v>EVL422</v>
          </cell>
          <cell r="B1003" t="str">
            <v>EVL422/SLT/ANT.SLT</v>
          </cell>
          <cell r="C1003" t="str">
            <v xml:space="preserve">                        Шкаф для документов средний узкий с глухим фасадом 600х1250, корпус Салтилло, ручки ANT, фасад Салтилло, глубиной 364 мм</v>
          </cell>
          <cell r="D1003" t="str">
            <v>Салтилло</v>
          </cell>
          <cell r="E1003">
            <v>11686</v>
          </cell>
          <cell r="F1003" t="str">
            <v>шт</v>
          </cell>
        </row>
        <row r="1004">
          <cell r="A1004" t="str">
            <v/>
          </cell>
          <cell r="C1004" t="str">
            <v xml:space="preserve">                    EVL423 Шкаф низкий 800х870, глубиной  364 мм, 800х364х870</v>
          </cell>
        </row>
        <row r="1005">
          <cell r="A1005" t="str">
            <v>EVL423</v>
          </cell>
          <cell r="B1005" t="str">
            <v>EVL423/ANT/ANT.U003</v>
          </cell>
          <cell r="C1005" t="str">
            <v xml:space="preserve">                        Шкаф низкий 800х364х870 ,глубиной  364 мм, корпус Антрацит, ручки ANT, фасад Дуб Честерфилд </v>
          </cell>
          <cell r="D1005" t="str">
            <v>Дуб Честерфилд</v>
          </cell>
          <cell r="E1005">
            <v>10837</v>
          </cell>
          <cell r="F1005" t="str">
            <v>шт</v>
          </cell>
        </row>
        <row r="1006">
          <cell r="A1006" t="str">
            <v>EVL423</v>
          </cell>
          <cell r="B1006" t="str">
            <v>EVL423/H/H.H</v>
          </cell>
          <cell r="C1006" t="str">
            <v xml:space="preserve">                        Шкаф низкий 800х364х870 ,глубиной  364 мм, корпус Белый, ручки H, фасад Белый</v>
          </cell>
          <cell r="D1006" t="str">
            <v>БЕЛЫЙ</v>
          </cell>
          <cell r="E1006">
            <v>10837</v>
          </cell>
          <cell r="F1006" t="str">
            <v>шт</v>
          </cell>
        </row>
        <row r="1007">
          <cell r="A1007" t="str">
            <v>EVL423</v>
          </cell>
          <cell r="B1007" t="str">
            <v>EVL423/SLT/ANT.SLT</v>
          </cell>
          <cell r="C1007" t="str">
            <v xml:space="preserve">                        Шкаф низкий 800х364х870 ,глубиной  364 мм, корпус Салтилло, ручки ANT, фасад Салтилло</v>
          </cell>
          <cell r="D1007" t="str">
            <v>Салтилло</v>
          </cell>
          <cell r="E1007">
            <v>10837</v>
          </cell>
          <cell r="F1007" t="str">
            <v>шт</v>
          </cell>
        </row>
        <row r="1008">
          <cell r="A1008" t="str">
            <v>EVL423</v>
          </cell>
          <cell r="B1008" t="str">
            <v>EVL423/ANT/ANT.ANT</v>
          </cell>
          <cell r="C1008" t="str">
            <v xml:space="preserve">                        Шкаф низкий 800х870, корпус АНТРАЦИТ, ручки ANT, фасад АНТРАЦИТ, глубиной 364 мм</v>
          </cell>
          <cell r="D1008" t="str">
            <v>АНТРАЦИТ</v>
          </cell>
          <cell r="E1008">
            <v>10837</v>
          </cell>
          <cell r="F1008" t="str">
            <v>шт</v>
          </cell>
        </row>
        <row r="1009">
          <cell r="A1009" t="str">
            <v>EVL423</v>
          </cell>
          <cell r="B1009" t="str">
            <v>EVL423/ANT/ANT.SLT</v>
          </cell>
          <cell r="C1009" t="str">
            <v xml:space="preserve">                        Шкаф низкий 800х870, корпус АНТРАЦИТ, ручки ANT, фасад Салтилло, глубиной 364 мм</v>
          </cell>
          <cell r="D1009" t="str">
            <v>Салтилло</v>
          </cell>
          <cell r="E1009">
            <v>10837</v>
          </cell>
          <cell r="F1009" t="str">
            <v>шт</v>
          </cell>
        </row>
        <row r="1010">
          <cell r="A1010" t="str">
            <v>EVL423</v>
          </cell>
          <cell r="B1010" t="str">
            <v>EVL423/H/ANT/ANT.H</v>
          </cell>
          <cell r="C1010" t="str">
            <v xml:space="preserve">                        Шкаф низкий 800х870, корпус БЕЛЫЙ, ручки ANT, задняя стенка АНТРАЦИТ, фасад БЕЛЫЙ, глубиной 364 мм</v>
          </cell>
          <cell r="D1010" t="str">
            <v>БЕЛЫЙ</v>
          </cell>
          <cell r="E1010">
            <v>9851</v>
          </cell>
          <cell r="F1010" t="str">
            <v>шт</v>
          </cell>
        </row>
        <row r="1011">
          <cell r="A1011" t="str">
            <v>EVL423</v>
          </cell>
          <cell r="B1011" t="str">
            <v>EVL423/H/ANT.H</v>
          </cell>
          <cell r="C1011" t="str">
            <v xml:space="preserve">                        Шкаф низкий 800х870, корпус БЕЛЫЙ, ручки ANT, фасад БЕЛЫЙ, глубиной 364 мм</v>
          </cell>
          <cell r="D1011" t="str">
            <v>БЕЛЫЙ</v>
          </cell>
          <cell r="E1011">
            <v>10837</v>
          </cell>
          <cell r="F1011" t="str">
            <v>шт</v>
          </cell>
        </row>
        <row r="1012">
          <cell r="A1012" t="str">
            <v>EVL423</v>
          </cell>
          <cell r="B1012" t="str">
            <v>EVL423/H/H.R2</v>
          </cell>
          <cell r="C1012" t="str">
            <v xml:space="preserve">                        Шкаф низкий 800х870, корпус БЕЛЫЙ, ручки H        , фасад Светло-серый , глубиной 364 мм</v>
          </cell>
          <cell r="D1012" t="str">
            <v>Светло-серый</v>
          </cell>
          <cell r="E1012">
            <v>10837</v>
          </cell>
          <cell r="F1012" t="str">
            <v>шт</v>
          </cell>
        </row>
        <row r="1013">
          <cell r="A1013" t="str">
            <v>EVL423</v>
          </cell>
          <cell r="B1013" t="str">
            <v>EVL423/H/H.L</v>
          </cell>
          <cell r="C1013" t="str">
            <v xml:space="preserve">                        Шкаф низкий 800х870, корпус БЕЛЫЙ, ручки H, фасад ДУБ 131, глубиной 364 мм</v>
          </cell>
          <cell r="D1013" t="str">
            <v>ДУБ 131</v>
          </cell>
          <cell r="E1013">
            <v>10837</v>
          </cell>
          <cell r="F1013" t="str">
            <v>шт</v>
          </cell>
        </row>
        <row r="1014">
          <cell r="A1014" t="str">
            <v>EVL423</v>
          </cell>
          <cell r="B1014" t="str">
            <v>EVL423/L/ANT.L</v>
          </cell>
          <cell r="C1014" t="str">
            <v xml:space="preserve">                        Шкаф низкий 800х870, корпус ДУБ 131, ручки ANT, фасад ДУБ 131, глубиной 364 мм</v>
          </cell>
          <cell r="D1014" t="str">
            <v>ДУБ 131</v>
          </cell>
          <cell r="E1014">
            <v>10837</v>
          </cell>
          <cell r="F1014" t="str">
            <v>шт</v>
          </cell>
        </row>
        <row r="1015">
          <cell r="A1015" t="str">
            <v>EVL423</v>
          </cell>
          <cell r="B1015" t="str">
            <v>EVL423/U003/ANT.ANT</v>
          </cell>
          <cell r="C1015" t="str">
            <v xml:space="preserve">                        Шкаф низкий 800х870, корпус Дуб Честерфилд , ручки ANT, фасад АНТРАЦИТ, глубиной 364 мм</v>
          </cell>
          <cell r="D1015" t="str">
            <v>АНТРАЦИТ</v>
          </cell>
          <cell r="E1015">
            <v>10837</v>
          </cell>
          <cell r="F1015" t="str">
            <v>шт</v>
          </cell>
        </row>
        <row r="1016">
          <cell r="A1016" t="str">
            <v>EVL423</v>
          </cell>
          <cell r="B1016" t="str">
            <v>EVL423/U003/H.U003</v>
          </cell>
          <cell r="C1016" t="str">
            <v xml:space="preserve">                        Шкаф низкий 800х870, корпус Дуб Честерфилд , ручки H, фасад Дуб Честерфилд , глубиной 364 мм</v>
          </cell>
          <cell r="D1016" t="str">
            <v>Дуб Честерфилд</v>
          </cell>
          <cell r="E1016">
            <v>10837</v>
          </cell>
          <cell r="F1016" t="str">
            <v>шт</v>
          </cell>
        </row>
        <row r="1017">
          <cell r="A1017" t="str">
            <v>EVL423</v>
          </cell>
          <cell r="B1017" t="str">
            <v>EVL423/SLT/ANT.ANT</v>
          </cell>
          <cell r="C1017" t="str">
            <v xml:space="preserve">                        Шкаф низкий 800х870, корпус Салтилло, ручки ANT, фасад АНТРАЦИТ, глубиной 364 мм</v>
          </cell>
          <cell r="D1017" t="str">
            <v>АНТРАЦИТ</v>
          </cell>
          <cell r="E1017">
            <v>10837</v>
          </cell>
          <cell r="F1017" t="str">
            <v>шт</v>
          </cell>
        </row>
        <row r="1018">
          <cell r="A1018" t="str">
            <v>EVL423</v>
          </cell>
          <cell r="B1018" t="str">
            <v>EVL423/R2/ANT.ANT</v>
          </cell>
          <cell r="C1018" t="str">
            <v xml:space="preserve">                        Шкаф низкий 800х870, корпус Светло-серый , ручки ANT      , фасад АНТРАЦИТ, глубиной 364 мм</v>
          </cell>
          <cell r="D1018" t="str">
            <v>АНТРАЦИТ</v>
          </cell>
          <cell r="E1018">
            <v>10837</v>
          </cell>
          <cell r="F1018" t="str">
            <v>шт</v>
          </cell>
        </row>
        <row r="1019">
          <cell r="A1019" t="str">
            <v/>
          </cell>
          <cell r="C1019" t="str">
            <v xml:space="preserve">                    EVL424 Стеллаж низкий 800х870, глубиной  364 мм</v>
          </cell>
        </row>
        <row r="1020">
          <cell r="A1020" t="str">
            <v>EVL424</v>
          </cell>
          <cell r="B1020" t="str">
            <v>EVL424/ANT.SLT</v>
          </cell>
          <cell r="C1020" t="str">
            <v xml:space="preserve">                        Стеллаж низкий 800х870, глубиной  364 мм, задняя стенка ANT, корпус Салтилло</v>
          </cell>
          <cell r="D1020" t="str">
            <v>Салтилло</v>
          </cell>
          <cell r="E1020">
            <v>7384</v>
          </cell>
          <cell r="F1020" t="str">
            <v>шт</v>
          </cell>
        </row>
        <row r="1021">
          <cell r="A1021" t="str">
            <v>EVL424</v>
          </cell>
          <cell r="B1021" t="str">
            <v>EVL424/ANT.U003</v>
          </cell>
          <cell r="C1021" t="str">
            <v xml:space="preserve">                        Стеллаж низкий 800х870, задняя стенка АНТРАЦИТ, корпус Дуб Честерфилд , глубиной 364 мм</v>
          </cell>
          <cell r="D1021" t="str">
            <v>Дуб Честерфилд</v>
          </cell>
          <cell r="E1021">
            <v>7384</v>
          </cell>
          <cell r="F1021" t="str">
            <v>шт</v>
          </cell>
        </row>
        <row r="1022">
          <cell r="A1022" t="str">
            <v>EVL424</v>
          </cell>
          <cell r="B1022" t="str">
            <v>EVL424/H.H</v>
          </cell>
          <cell r="C1022" t="str">
            <v xml:space="preserve">                        Стеллаж низкий 800х870, задняя стенка БЕЛЫЙ, корпус БЕЛЫЙ, глубиной 364 мм</v>
          </cell>
          <cell r="D1022" t="str">
            <v>БЕЛЫЙ</v>
          </cell>
          <cell r="E1022">
            <v>7384</v>
          </cell>
          <cell r="F1022" t="str">
            <v>шт</v>
          </cell>
        </row>
        <row r="1023">
          <cell r="A1023" t="str">
            <v/>
          </cell>
          <cell r="C1023" t="str">
            <v xml:space="preserve">                    EVL425 Стеллаж низкий узкий 600х870, глубиной  364 мм</v>
          </cell>
        </row>
        <row r="1024">
          <cell r="A1024" t="str">
            <v>EVL425</v>
          </cell>
          <cell r="B1024" t="str">
            <v>EVL425/ANT.SLT</v>
          </cell>
          <cell r="C1024" t="str">
            <v xml:space="preserve">                        Стеллаж низкий узкий 600х870, глубиной  364 мм, задняя стенка ANT,  корпус Салтилло</v>
          </cell>
          <cell r="D1024" t="str">
            <v>Салтилло</v>
          </cell>
          <cell r="E1024">
            <v>6453</v>
          </cell>
          <cell r="F1024" t="str">
            <v>шт</v>
          </cell>
        </row>
        <row r="1025">
          <cell r="A1025" t="str">
            <v>EVL425</v>
          </cell>
          <cell r="B1025" t="str">
            <v>EVL425/ANT.U003</v>
          </cell>
          <cell r="C1025" t="str">
            <v xml:space="preserve">                        Стеллаж низкий узкий 600х870, задняя стенка АНТРАЦИТ, корпус Дуб Честерфилд , глубиной 364 мм</v>
          </cell>
          <cell r="D1025" t="str">
            <v>Дуб Честерфилд</v>
          </cell>
          <cell r="E1025">
            <v>6453</v>
          </cell>
          <cell r="F1025" t="str">
            <v>шт</v>
          </cell>
        </row>
        <row r="1026">
          <cell r="A1026" t="str">
            <v/>
          </cell>
          <cell r="C1026" t="str">
            <v xml:space="preserve">                    EVL426 Шкаф низкий узкий с глухой дверью 600х870, глубиной  364 мм, 600х364х870</v>
          </cell>
        </row>
        <row r="1027">
          <cell r="A1027" t="str">
            <v>EVL426</v>
          </cell>
          <cell r="B1027" t="str">
            <v>EVL426/SLT.SLT</v>
          </cell>
          <cell r="C1027" t="str">
            <v xml:space="preserve">                        Шкаф низкий узкий с глухой дверью</v>
          </cell>
          <cell r="D1027" t="str">
            <v>Салтилло</v>
          </cell>
          <cell r="F1027" t="str">
            <v>шт</v>
          </cell>
        </row>
        <row r="1028">
          <cell r="A1028" t="str">
            <v>EVL426</v>
          </cell>
          <cell r="B1028" t="str">
            <v>EVL426/U003/ANT.U003</v>
          </cell>
          <cell r="C1028" t="str">
            <v xml:space="preserve">                        Шкаф низкий узкий с глухой дверью 600х870, корпус Дуб Честерфилд , ручки ANT, фасад Дуб Честерфилд , глубиной 364 мм</v>
          </cell>
          <cell r="D1028" t="str">
            <v>Дуб Честерфилд</v>
          </cell>
          <cell r="E1028">
            <v>9536</v>
          </cell>
          <cell r="F1028" t="str">
            <v>шт</v>
          </cell>
        </row>
        <row r="1029">
          <cell r="A1029" t="str">
            <v/>
          </cell>
          <cell r="C1029" t="str">
            <v xml:space="preserve">                    EVL427 Шкаф купе приставной 1120х1098, глубиной  410 мм, 1120х410х1098</v>
          </cell>
        </row>
        <row r="1030">
          <cell r="A1030" t="str">
            <v>EVL427</v>
          </cell>
          <cell r="B1030" t="str">
            <v>EVL427/ANT/ANT/ANT.U003</v>
          </cell>
          <cell r="C1030" t="str">
            <v xml:space="preserve">                        Шкаф купе приставной 1120х1098, корпус АНТРАЦИТ, ручки ANT      , фасад АНТРАЦИТ, топ Дуб Честерфилд , глубиной 410 мм</v>
          </cell>
          <cell r="D1030" t="str">
            <v>Дуб Честерфилд</v>
          </cell>
          <cell r="E1030">
            <v>24650</v>
          </cell>
          <cell r="F1030" t="str">
            <v>шт</v>
          </cell>
        </row>
        <row r="1031">
          <cell r="A1031" t="str">
            <v>EVL427</v>
          </cell>
          <cell r="B1031" t="str">
            <v>EVL427/ANT/ANT/U003.U003</v>
          </cell>
          <cell r="C1031" t="str">
            <v xml:space="preserve">                        Шкаф купе приставной 1120х1098, корпус АНТРАЦИТ, ручки ANT      , фасад Дуб Честерфилд , топ Дуб Честерфилд , глубиной 410 мм</v>
          </cell>
          <cell r="D1031" t="str">
            <v>Дуб Честерфилд</v>
          </cell>
          <cell r="E1031">
            <v>24650</v>
          </cell>
          <cell r="F1031" t="str">
            <v>шт</v>
          </cell>
        </row>
        <row r="1032">
          <cell r="A1032" t="str">
            <v>EVL427</v>
          </cell>
          <cell r="B1032" t="str">
            <v>EVL427/ANT/ANT/H3398.ANT</v>
          </cell>
          <cell r="C1032" t="str">
            <v xml:space="preserve">                        Шкаф купе приставной 1120х1098, корпус АНТРАЦИТ, ручки ANT, фасад Дуб Кендал, топ АНТРАЦИТ , глубиной 410 мм</v>
          </cell>
          <cell r="D1032" t="str">
            <v>АНТРАЦИТ</v>
          </cell>
          <cell r="E1032">
            <v>24650</v>
          </cell>
          <cell r="F1032" t="str">
            <v>шт</v>
          </cell>
        </row>
        <row r="1033">
          <cell r="A1033" t="str">
            <v>EVL427</v>
          </cell>
          <cell r="B1033" t="str">
            <v>EVL427/ANT/ANT/U003.ANT</v>
          </cell>
          <cell r="C1033" t="str">
            <v xml:space="preserve">                        Шкаф купе приставной 1120х1098, корпус АНТРАЦИТ, ручки ANT, фасад Дуб Честерфилд , топ АНТРАЦИТ, глубиной 410 мм</v>
          </cell>
          <cell r="D1033" t="str">
            <v>АНТРАЦИТ</v>
          </cell>
          <cell r="E1033">
            <v>24650</v>
          </cell>
          <cell r="F1033" t="str">
            <v>шт</v>
          </cell>
        </row>
        <row r="1034">
          <cell r="A1034" t="str">
            <v>EVL427</v>
          </cell>
          <cell r="B1034" t="str">
            <v>EVL427/U003/ANT/ANT.U003</v>
          </cell>
          <cell r="C1034" t="str">
            <v xml:space="preserve">                        Шкаф купе приставной 1120х1098, корпус Дуб Честерфилд , ручки ANT      , фасад АНТРАЦИТ, топ Дуб Честерфилд , глубиной 410 мм</v>
          </cell>
          <cell r="D1034" t="str">
            <v>Дуб Честерфилд</v>
          </cell>
          <cell r="E1034">
            <v>24650</v>
          </cell>
          <cell r="F1034" t="str">
            <v>шт</v>
          </cell>
        </row>
        <row r="1035">
          <cell r="A1035" t="str">
            <v>EVL427</v>
          </cell>
          <cell r="B1035" t="str">
            <v>EVL427/U003/ANT/U003.U003</v>
          </cell>
          <cell r="C1035" t="str">
            <v xml:space="preserve">                        Шкаф купе приставной 1120х1098, корпус Дуб Честерфилд , ручки ANT, фасад Дуб Честерфилд , топ Дуб Честерфилд , глубиной 410 мм</v>
          </cell>
          <cell r="D1035" t="str">
            <v>Дуб Честерфилд</v>
          </cell>
          <cell r="E1035">
            <v>24650</v>
          </cell>
          <cell r="F1035" t="str">
            <v>шт</v>
          </cell>
        </row>
        <row r="1036">
          <cell r="A1036" t="str">
            <v>EVL427</v>
          </cell>
          <cell r="B1036" t="str">
            <v>EVL427/SLT/ANT/ANT.SLT</v>
          </cell>
          <cell r="C1036" t="str">
            <v xml:space="preserve">                        Шкаф купе приставной 1120х1098, корпус Салтилло, ручки ANT, фасад АНТРАЦИТ, топ Салтилло, глубиной 410 мм</v>
          </cell>
          <cell r="D1036" t="str">
            <v>Салтилло</v>
          </cell>
          <cell r="E1036">
            <v>24650</v>
          </cell>
          <cell r="F1036" t="str">
            <v>шт</v>
          </cell>
        </row>
        <row r="1037">
          <cell r="A1037" t="str">
            <v/>
          </cell>
          <cell r="C1037" t="str">
            <v xml:space="preserve">                    EVL429 Шкаф купе приставной 1240х1098, глубиной  410 мм, 1240х410х1098</v>
          </cell>
        </row>
        <row r="1038">
          <cell r="A1038" t="str">
            <v>EVL429</v>
          </cell>
          <cell r="B1038" t="str">
            <v>EVL429/SLT/ANT/ANT.SLT</v>
          </cell>
          <cell r="C1038" t="str">
            <v xml:space="preserve">                        Шкаф купе приставной 1240х1098 корпус Салтилло, ручки ANT, фасад АНТРАЦИТ, топ Салтилло, глубиной 410 мм</v>
          </cell>
          <cell r="D1038" t="str">
            <v>Салтилло</v>
          </cell>
          <cell r="E1038">
            <v>25282</v>
          </cell>
          <cell r="F1038" t="str">
            <v>шт</v>
          </cell>
        </row>
        <row r="1039">
          <cell r="A1039" t="str">
            <v>EVL429</v>
          </cell>
          <cell r="B1039" t="str">
            <v>EVL429/ANT/ANT/ANT.L</v>
          </cell>
          <cell r="C1039" t="str">
            <v xml:space="preserve">                        Шкаф купе приставной 1240х1098, корпус АНТРАЦИТ, ручки ANT      , фасад АНТРАЦИТ, топ ДУБ 131, глубиной 410 мм</v>
          </cell>
          <cell r="D1039" t="str">
            <v>ДУБ 131</v>
          </cell>
          <cell r="E1039">
            <v>25282</v>
          </cell>
          <cell r="F1039" t="str">
            <v>шт</v>
          </cell>
        </row>
        <row r="1040">
          <cell r="A1040" t="str">
            <v>EVL429</v>
          </cell>
          <cell r="B1040" t="str">
            <v>EVL429/ANT/ANT/ANT.U003</v>
          </cell>
          <cell r="C1040" t="str">
            <v xml:space="preserve">                        Шкаф купе приставной 1240х1098, корпус АНТРАЦИТ, ручки ANT      , фасад АНТРАЦИТ, топ Дуб Честерфилд , глубиной 410 мм</v>
          </cell>
          <cell r="D1040" t="str">
            <v>Дуб Честерфилд</v>
          </cell>
          <cell r="E1040">
            <v>25282</v>
          </cell>
          <cell r="F1040" t="str">
            <v>шт</v>
          </cell>
        </row>
        <row r="1041">
          <cell r="A1041" t="str">
            <v>EVL429</v>
          </cell>
          <cell r="B1041" t="str">
            <v>EVL429/U003/ANT/ANT.U003</v>
          </cell>
          <cell r="C1041" t="str">
            <v xml:space="preserve">                        Шкаф купе приставной 1240х1098, корпус Дуб Честерфилд , ручки ANT, фасад АНТРАЦИТ, топ Дуб Честерфилд , глубиной 410 мм</v>
          </cell>
          <cell r="D1041" t="str">
            <v>Дуб Честерфилд</v>
          </cell>
          <cell r="E1041">
            <v>25282</v>
          </cell>
          <cell r="F1041" t="str">
            <v>шт</v>
          </cell>
        </row>
        <row r="1042">
          <cell r="A1042" t="str">
            <v>EVL429</v>
          </cell>
          <cell r="B1042" t="str">
            <v>EVL429/U003/ANT/U003.U003</v>
          </cell>
          <cell r="C1042" t="str">
            <v xml:space="preserve">                        Шкаф купе приставной 1240х1098, корпус Дуб Честерфилд , ручки ANT, фасад Дуб Честерфилд , топ Дуб Честерфилд , глубиной 410 мм</v>
          </cell>
          <cell r="D1042" t="str">
            <v>Дуб Честерфилд</v>
          </cell>
          <cell r="E1042">
            <v>25282</v>
          </cell>
          <cell r="F1042" t="str">
            <v>шт</v>
          </cell>
        </row>
        <row r="1043">
          <cell r="A1043" t="str">
            <v/>
          </cell>
          <cell r="C1043" t="str">
            <v xml:space="preserve">                    EVL430 Шкаф купе приставной 1440х1098, глубиной 410 мм, 1440х410х1098</v>
          </cell>
        </row>
        <row r="1044">
          <cell r="A1044" t="str">
            <v>EVL430</v>
          </cell>
          <cell r="B1044" t="str">
            <v>EVL430/ANT/ANT/ANT.L</v>
          </cell>
          <cell r="C1044" t="str">
            <v xml:space="preserve">                        Шкаф купе приставной 1440х1098, корпус АНТРАЦИТ, ручки ANT      , фасад АНТРАЦИТ, топ ДУБ 131, глубиной 410 мм</v>
          </cell>
          <cell r="D1044" t="str">
            <v>ДУБ 131</v>
          </cell>
          <cell r="E1044">
            <v>27901</v>
          </cell>
          <cell r="F1044" t="str">
            <v>шт</v>
          </cell>
        </row>
        <row r="1045">
          <cell r="A1045" t="str">
            <v>EVL430</v>
          </cell>
          <cell r="B1045" t="str">
            <v>EVL430/ANT/ANT/ANT.SLT</v>
          </cell>
          <cell r="C1045" t="str">
            <v xml:space="preserve">                        Шкаф купе приставной 1440х1098, корпус АНТРАЦИТ, ручки ANT      , фасад АНТРАЦИТ, топ Салтилло, глубиной 410 мм</v>
          </cell>
          <cell r="D1045" t="str">
            <v>Салтилло</v>
          </cell>
          <cell r="E1045">
            <v>27901</v>
          </cell>
          <cell r="F1045" t="str">
            <v>шт</v>
          </cell>
        </row>
        <row r="1046">
          <cell r="A1046" t="str">
            <v>EVL430</v>
          </cell>
          <cell r="B1046" t="str">
            <v>EVL430/ANT/ANT/U003.U003</v>
          </cell>
          <cell r="C1046" t="str">
            <v xml:space="preserve">                        Шкаф купе приставной 1440х1098, корпус АНТРАЦИТ, ручки ANT      , фасад Дуб Честерфилд , топ Дуб Честерфилд , глубиной 410 мм</v>
          </cell>
          <cell r="D1046" t="str">
            <v>Дуб Честерфилд</v>
          </cell>
          <cell r="E1046">
            <v>27901</v>
          </cell>
          <cell r="F1046" t="str">
            <v>шт</v>
          </cell>
        </row>
        <row r="1047">
          <cell r="A1047" t="str">
            <v>EVL430</v>
          </cell>
          <cell r="B1047" t="str">
            <v>EVL430/ANT/ANT/ANT.ANT</v>
          </cell>
          <cell r="C1047" t="str">
            <v xml:space="preserve">                        Шкаф купе приставной 1440х1098, корпус АНТРАЦИТ, ручки ANT, фасад АНТРАЦИТ, топ АНТРАЦИТ, глубиной 410 мм</v>
          </cell>
          <cell r="D1047" t="str">
            <v>АНТРАЦИТ</v>
          </cell>
          <cell r="E1047">
            <v>27901</v>
          </cell>
          <cell r="F1047" t="str">
            <v>шт</v>
          </cell>
        </row>
        <row r="1048">
          <cell r="A1048" t="str">
            <v>EVL430</v>
          </cell>
          <cell r="B1048" t="str">
            <v>EVL430/ANT/ANT/SLT.ANT</v>
          </cell>
          <cell r="C1048" t="str">
            <v xml:space="preserve">                        Шкаф купе приставной 1440х1098, корпус АНТРАЦИТ, ручки ANT, фасад Салтилло, топ АНТРАЦИТ, глубиной 410 мм</v>
          </cell>
          <cell r="D1048" t="str">
            <v>АНТРАЦИТ</v>
          </cell>
          <cell r="E1048">
            <v>27901</v>
          </cell>
          <cell r="F1048" t="str">
            <v>шт</v>
          </cell>
        </row>
        <row r="1049">
          <cell r="A1049" t="str">
            <v>EVL430</v>
          </cell>
          <cell r="B1049" t="str">
            <v>EVL430/H/ANT/H.U003</v>
          </cell>
          <cell r="C1049" t="str">
            <v xml:space="preserve">                        Шкаф купе приставной 1440х1098, корпус БЕЛЫЙ, ручки ANT      , фасад БЕЛЫЙ, топ Дуб Честерфилд , глубиной 410 мм</v>
          </cell>
          <cell r="D1049" t="str">
            <v>Дуб Честерфилд</v>
          </cell>
          <cell r="E1049">
            <v>25364</v>
          </cell>
          <cell r="F1049" t="str">
            <v>шт</v>
          </cell>
        </row>
        <row r="1050">
          <cell r="A1050" t="str">
            <v>EVL430</v>
          </cell>
          <cell r="B1050" t="str">
            <v>EVL430/H/ANT/H.H</v>
          </cell>
          <cell r="C1050" t="str">
            <v xml:space="preserve">                        Шкаф купе приставной 1440х1098, корпус БЕЛЫЙ, ручки ANT, фасад БЕЛЫЙ, топ БЕЛЫЙ, глубиной 410 мм</v>
          </cell>
          <cell r="D1050" t="str">
            <v>БЕЛЫЙ</v>
          </cell>
          <cell r="E1050">
            <v>27901</v>
          </cell>
          <cell r="F1050" t="str">
            <v>шт</v>
          </cell>
        </row>
        <row r="1051">
          <cell r="A1051" t="str">
            <v>EVL430</v>
          </cell>
          <cell r="B1051" t="str">
            <v>EVL430/H/H/H.H</v>
          </cell>
          <cell r="C1051" t="str">
            <v xml:space="preserve">                        Шкаф купе приставной 1440х1098, корпус БЕЛЫЙ, ручки H, фасад БЕЛЫЙ, топ БЕЛЫЙ, глубиной 410 мм</v>
          </cell>
          <cell r="D1051" t="str">
            <v>БЕЛЫЙ</v>
          </cell>
          <cell r="E1051">
            <v>31705</v>
          </cell>
          <cell r="F1051" t="str">
            <v>шт</v>
          </cell>
        </row>
        <row r="1052">
          <cell r="A1052" t="str">
            <v>EVL430</v>
          </cell>
          <cell r="B1052" t="str">
            <v>EVL430/U003/ANT/ANT.U003</v>
          </cell>
          <cell r="C1052" t="str">
            <v xml:space="preserve">                        Шкаф купе приставной 1440х1098, корпус Дуб Честерфилд , ручки ANT, фасад АНТРАЦИТ, топ Дуб Честерфилд , глубиной 410 мм</v>
          </cell>
          <cell r="D1052" t="str">
            <v>Дуб Честерфилд</v>
          </cell>
          <cell r="E1052">
            <v>27901</v>
          </cell>
          <cell r="F1052" t="str">
            <v>шт</v>
          </cell>
        </row>
        <row r="1053">
          <cell r="A1053" t="str">
            <v>EVL430</v>
          </cell>
          <cell r="B1053" t="str">
            <v>EVL430/U003/ANT/U003.U003</v>
          </cell>
          <cell r="C1053" t="str">
            <v xml:space="preserve">                        Шкаф купе приставной 1440х1098, корпус Дуб Честерфилд , ручки ANT, фасад Дуб Честерфилд , топ Дуб Честерфилд , глубиной 410 мм</v>
          </cell>
          <cell r="D1053" t="str">
            <v>Дуб Честерфилд</v>
          </cell>
          <cell r="E1053">
            <v>27901</v>
          </cell>
          <cell r="F1053" t="str">
            <v>шт</v>
          </cell>
        </row>
        <row r="1054">
          <cell r="A1054" t="str">
            <v>EVL430</v>
          </cell>
          <cell r="B1054" t="str">
            <v>EVL430/SLT/ANT/ANT.SLT</v>
          </cell>
          <cell r="C1054" t="str">
            <v xml:space="preserve">                        Шкаф купе приставной 1440х1098, корпус Салтилло, ручки ANT, фасад АНТРАЦИТ, топ Салтилло, глубиной 410 мм</v>
          </cell>
          <cell r="D1054" t="str">
            <v>Салтилло</v>
          </cell>
          <cell r="E1054">
            <v>27901</v>
          </cell>
          <cell r="F1054" t="str">
            <v>шт</v>
          </cell>
        </row>
        <row r="1055">
          <cell r="A1055" t="str">
            <v>EVL430</v>
          </cell>
          <cell r="B1055" t="str">
            <v>EVL430/R2/ANT/ANT.R2</v>
          </cell>
          <cell r="C1055" t="str">
            <v xml:space="preserve">                        Шкаф купе приставной 1440х1098, корпус Светло-серый , ручки ANT, фасад АНТРАЦИТ, топ Светло-серый , глубиной 410 мм</v>
          </cell>
          <cell r="D1055" t="str">
            <v>Светло-серый</v>
          </cell>
          <cell r="E1055">
            <v>27901</v>
          </cell>
          <cell r="F1055" t="str">
            <v>шт</v>
          </cell>
        </row>
        <row r="1056">
          <cell r="A1056" t="str">
            <v/>
          </cell>
          <cell r="C1056" t="str">
            <v xml:space="preserve">                    EVL431 Шкаф купе приставной 1640х1098, глубиной  410 мм, 1640х410х1098</v>
          </cell>
        </row>
        <row r="1057">
          <cell r="A1057" t="str">
            <v>EVL431</v>
          </cell>
          <cell r="B1057" t="str">
            <v>EVL431/ANT/ANT/ANT.L</v>
          </cell>
          <cell r="C1057" t="str">
            <v xml:space="preserve">                        Шкаф купе приставной 1640х1098, корпус АНТРАЦИТ, ручки ANT      , фасад АНТРАЦИТ, топ ДУБ 131, глубиной 410 мм</v>
          </cell>
          <cell r="D1057" t="str">
            <v>ДУБ 131</v>
          </cell>
          <cell r="E1057">
            <v>30669</v>
          </cell>
          <cell r="F1057" t="str">
            <v>шт</v>
          </cell>
        </row>
        <row r="1058">
          <cell r="A1058" t="str">
            <v>EVL431</v>
          </cell>
          <cell r="B1058" t="str">
            <v>EVL431/ANT/ANT/ANT.U003</v>
          </cell>
          <cell r="C1058" t="str">
            <v xml:space="preserve">                        Шкаф купе приставной 1640х1098, корпус АНТРАЦИТ, ручки ANT      , фасад АНТРАЦИТ, топ Дуб Честерфилд , глубиной 410 мм</v>
          </cell>
          <cell r="D1058" t="str">
            <v>Дуб Честерфилд</v>
          </cell>
          <cell r="E1058">
            <v>30669</v>
          </cell>
          <cell r="F1058" t="str">
            <v>шт</v>
          </cell>
        </row>
        <row r="1059">
          <cell r="A1059" t="str">
            <v>EVL431</v>
          </cell>
          <cell r="B1059" t="str">
            <v>EVL431/H/H/H.H</v>
          </cell>
          <cell r="C1059" t="str">
            <v xml:space="preserve">                        Шкаф купе приставной 1640х1098, корпус БЕЛЫЙ, ручки H        , фасад БЕЛЫЙ, топ БЕЛЫЙ, глубиной 410 мм</v>
          </cell>
          <cell r="D1059" t="str">
            <v>БЕЛЫЙ</v>
          </cell>
          <cell r="E1059">
            <v>30669</v>
          </cell>
          <cell r="F1059" t="str">
            <v>шт</v>
          </cell>
        </row>
        <row r="1060">
          <cell r="A1060" t="str">
            <v>EVL431</v>
          </cell>
          <cell r="B1060" t="str">
            <v>EVL431/U003/ANT/ANT.U003</v>
          </cell>
          <cell r="C1060" t="str">
            <v xml:space="preserve">                        Шкаф купе приставной 1640х1098, корпус Дуб Честерфилд , ручки ANT, фасад АНТРАЦИТ, топ Дуб Честерфилд , глубиной 410 мм</v>
          </cell>
          <cell r="D1060" t="str">
            <v>Дуб Честерфилд</v>
          </cell>
          <cell r="E1060">
            <v>30669</v>
          </cell>
          <cell r="F1060" t="str">
            <v>шт</v>
          </cell>
        </row>
        <row r="1061">
          <cell r="A1061" t="str">
            <v>EVL431</v>
          </cell>
          <cell r="B1061" t="str">
            <v>EVL431/SLT/ANT/ANT.SLT</v>
          </cell>
          <cell r="C1061" t="str">
            <v xml:space="preserve">                        Шкаф купе приставной 1640х1098, корпус Салтилло, ручки ANT  , фасад АНТРАЦИТ, топ Салтилло, глубиной 410 мм</v>
          </cell>
          <cell r="D1061" t="str">
            <v>Салтилло</v>
          </cell>
          <cell r="E1061">
            <v>30669</v>
          </cell>
          <cell r="F1061" t="str">
            <v>шт</v>
          </cell>
        </row>
        <row r="1062">
          <cell r="A1062" t="str">
            <v/>
          </cell>
          <cell r="C1062" t="str">
            <v xml:space="preserve">                    EVL432 Шкаф купе приставной 1240х750, глубиной  410 мм, 1240х410х750</v>
          </cell>
        </row>
        <row r="1063">
          <cell r="A1063" t="str">
            <v>EVL432</v>
          </cell>
          <cell r="B1063" t="str">
            <v>EVL432/ANT/ANT/ANT.ANT</v>
          </cell>
          <cell r="C1063" t="str">
            <v xml:space="preserve">                        Шкаф купе приставной 1240х750, корпус АНТРАЦИТ, ручки ANT      , фасад АНТРАЦИТ, топ АНТРАЦИТ, глубиной 410 мм</v>
          </cell>
          <cell r="D1063" t="str">
            <v>АНТРАЦИТ</v>
          </cell>
          <cell r="E1063">
            <v>20365</v>
          </cell>
          <cell r="F1063" t="str">
            <v>шт</v>
          </cell>
        </row>
        <row r="1064">
          <cell r="A1064" t="str">
            <v>EVL432</v>
          </cell>
          <cell r="B1064" t="str">
            <v>EVL432/ANT/ANT/U003.ANT</v>
          </cell>
          <cell r="C1064" t="str">
            <v xml:space="preserve">                        Шкаф купе приставной 1240х750, корпус АНТРАЦИТ, ручки ANT, фасад Дуб Честерфилд , топ АНТРАЦИТ, глубиной 410 мм</v>
          </cell>
          <cell r="D1064" t="str">
            <v>АНТРАЦИТ</v>
          </cell>
          <cell r="E1064">
            <v>20365</v>
          </cell>
          <cell r="F1064" t="str">
            <v>шт</v>
          </cell>
        </row>
        <row r="1065">
          <cell r="A1065" t="str">
            <v>EVL432</v>
          </cell>
          <cell r="B1065" t="str">
            <v>EVL432/H/ANT/H.H</v>
          </cell>
          <cell r="C1065" t="str">
            <v xml:space="preserve">                        Шкаф купе приставной 1240х750, корпус БЕЛЫЙ, ручки ANT      , фасад БЕЛЫЙ, топ БЕЛЫЙ, глубиной 410 мм</v>
          </cell>
          <cell r="D1065" t="str">
            <v>БЕЛЫЙ</v>
          </cell>
          <cell r="E1065">
            <v>20365</v>
          </cell>
          <cell r="F1065" t="str">
            <v>шт</v>
          </cell>
        </row>
        <row r="1066">
          <cell r="A1066" t="str">
            <v>EVL432</v>
          </cell>
          <cell r="B1066" t="str">
            <v>EVL432/H/H/H.H</v>
          </cell>
          <cell r="C1066" t="str">
            <v xml:space="preserve">                        Шкаф купе приставной 1240х750, корпус Белый, ручки Белые , фасад Белый, топ БЕЛЫЙ, глубиной 410 мм</v>
          </cell>
          <cell r="D1066" t="str">
            <v>БЕЛЫЙ</v>
          </cell>
          <cell r="E1066">
            <v>20365</v>
          </cell>
          <cell r="F1066" t="str">
            <v>шт</v>
          </cell>
        </row>
        <row r="1067">
          <cell r="A1067" t="str">
            <v>EVL432</v>
          </cell>
          <cell r="B1067" t="str">
            <v>EVL432/L/ANT/ANT.L</v>
          </cell>
          <cell r="C1067" t="str">
            <v xml:space="preserve">                        Шкаф купе приставной 1240х750, корпус ДУБ 131, ручки ANT, фасад АНТРАЦИТ, топ  ДУБ 131, глубиной 410 мм</v>
          </cell>
          <cell r="D1067" t="str">
            <v>ДУБ 131</v>
          </cell>
          <cell r="E1067">
            <v>20365</v>
          </cell>
          <cell r="F1067" t="str">
            <v>шт</v>
          </cell>
        </row>
        <row r="1068">
          <cell r="A1068" t="str">
            <v>EVL432</v>
          </cell>
          <cell r="B1068" t="str">
            <v>EVL432/U003/ANT/ANT.U003</v>
          </cell>
          <cell r="C1068" t="str">
            <v xml:space="preserve">                        Шкаф купе приставной 1240х750, корпус Дуб Честерфилд , ручки ANT      , фасад АНТРАЦИТ, топ Дуб Честерфилд , глубиной 410 мм</v>
          </cell>
          <cell r="D1068" t="str">
            <v>Дуб Честерфилд</v>
          </cell>
          <cell r="E1068">
            <v>20365</v>
          </cell>
          <cell r="F1068" t="str">
            <v>шт</v>
          </cell>
        </row>
        <row r="1069">
          <cell r="A1069" t="str">
            <v>EVL432</v>
          </cell>
          <cell r="B1069" t="str">
            <v>EVL432/U003/ANT/U003.U003</v>
          </cell>
          <cell r="C1069" t="str">
            <v xml:space="preserve">                        Шкаф купе приставной 1240х750, корпус Дуб Честерфилд , ручки ANT      , фасад Дуб Честерфилд , топ Дуб Честерфилд , глубиной 410 мм</v>
          </cell>
          <cell r="D1069" t="str">
            <v>Дуб Честерфилд</v>
          </cell>
          <cell r="E1069">
            <v>20365</v>
          </cell>
          <cell r="F1069" t="str">
            <v>шт</v>
          </cell>
        </row>
        <row r="1070">
          <cell r="A1070" t="str">
            <v>EVL432</v>
          </cell>
          <cell r="B1070" t="str">
            <v>EVL432/U003/H/U003.U003</v>
          </cell>
          <cell r="C1070" t="str">
            <v xml:space="preserve">                        Шкаф купе приставной 1240х750, корпус Дуб Честерфилд , ручки H, фасад Дуб Честерфилд, топ Дуб Честерфилд  , глубиной 410 мм</v>
          </cell>
          <cell r="D1070" t="str">
            <v>Дуб Честерфилд</v>
          </cell>
          <cell r="E1070">
            <v>20365</v>
          </cell>
          <cell r="F1070" t="str">
            <v>шт</v>
          </cell>
        </row>
        <row r="1071">
          <cell r="A1071" t="str">
            <v>EVL432</v>
          </cell>
          <cell r="B1071" t="str">
            <v>EVL432/SLT/ANT/ANT.SLT</v>
          </cell>
          <cell r="C1071" t="str">
            <v xml:space="preserve">                        Шкаф купе приставной 1240х750, корпус Салтилло, ручки ANT, фасад АНТРАЦИТ, топ Салтилло, глубиной 410 мм</v>
          </cell>
          <cell r="D1071" t="str">
            <v>Салтилло</v>
          </cell>
          <cell r="E1071">
            <v>20365</v>
          </cell>
          <cell r="F1071" t="str">
            <v>шт</v>
          </cell>
        </row>
        <row r="1072">
          <cell r="A1072" t="str">
            <v/>
          </cell>
          <cell r="C1072" t="str">
            <v xml:space="preserve">                    EVL433 Шкаф купе приставной 1440х750, глубиной  410 мм, 1440х410х750</v>
          </cell>
        </row>
        <row r="1073">
          <cell r="A1073" t="str">
            <v>EVL433</v>
          </cell>
          <cell r="B1073" t="str">
            <v>EVL433/ANT/ANT/U003.ANT</v>
          </cell>
          <cell r="C1073" t="str">
            <v xml:space="preserve">                        Шкаф купе приставной 1440х750 , корпус Антрацит, ручки ANT, фасад Дуб Честерфилд, топ АНТРАЦИТ, глубиной  410 мм</v>
          </cell>
          <cell r="D1073" t="str">
            <v>АНТРАЦИТ</v>
          </cell>
          <cell r="E1073">
            <v>22545</v>
          </cell>
          <cell r="F1073" t="str">
            <v>шт</v>
          </cell>
        </row>
        <row r="1074">
          <cell r="A1074" t="str">
            <v>EVL433</v>
          </cell>
          <cell r="B1074" t="str">
            <v>EVL433/U003/ANT/U003,U003</v>
          </cell>
          <cell r="C1074" t="str">
            <v xml:space="preserve">                        Шкаф купе приставной 1440х750 , корпус Дуб Честерфилд, ручки ANT, фасад Дуб Честерфилд, топ Дуб Честерфилд, глубиной  410 мм</v>
          </cell>
          <cell r="D1074" t="str">
            <v>Дуб Честерфилд</v>
          </cell>
          <cell r="E1074">
            <v>22545</v>
          </cell>
          <cell r="F1074" t="str">
            <v>шт</v>
          </cell>
        </row>
        <row r="1075">
          <cell r="A1075" t="str">
            <v>EVL433</v>
          </cell>
          <cell r="B1075" t="str">
            <v>EVL433/SLT/ANT/ANT.SLT</v>
          </cell>
          <cell r="C1075" t="str">
            <v xml:space="preserve">                        Шкаф купе приставной 1440х750 , корпус Салтилло, ручки ANT, фасад Антрацит, топ Салтилло, глубиной  410 мм</v>
          </cell>
          <cell r="D1075" t="str">
            <v>Салтилло</v>
          </cell>
          <cell r="E1075">
            <v>22545</v>
          </cell>
          <cell r="F1075" t="str">
            <v>шт</v>
          </cell>
        </row>
        <row r="1076">
          <cell r="A1076" t="str">
            <v>EVL433</v>
          </cell>
          <cell r="B1076" t="str">
            <v>EVL433/D/H/D.D</v>
          </cell>
          <cell r="C1076" t="str">
            <v xml:space="preserve">                        Шкаф купе приставной 1440х750, корпус ROVERE, ручки H, фасад ROVERE, топ ROVERE, глубиной 410 мм</v>
          </cell>
          <cell r="D1076" t="str">
            <v>ROVERE</v>
          </cell>
          <cell r="E1076">
            <v>22545</v>
          </cell>
          <cell r="F1076" t="str">
            <v>шт</v>
          </cell>
        </row>
        <row r="1077">
          <cell r="A1077" t="str">
            <v>EVL433</v>
          </cell>
          <cell r="B1077" t="str">
            <v>EVL433/ANT/ANT/ANT.L</v>
          </cell>
          <cell r="C1077" t="str">
            <v xml:space="preserve">                        Шкаф купе приставной 1440х750, корпус АНТРАЦИТ, ручки ANT      , фасад АНТРАЦИТ, топ ДУБ 131, глубиной 410 мм</v>
          </cell>
          <cell r="D1077" t="str">
            <v>ДУБ 131</v>
          </cell>
          <cell r="E1077">
            <v>26436</v>
          </cell>
          <cell r="F1077" t="str">
            <v>шт</v>
          </cell>
        </row>
        <row r="1078">
          <cell r="A1078" t="str">
            <v>EVL433</v>
          </cell>
          <cell r="B1078" t="str">
            <v>EVL433/ANT/ANT/U003.U003</v>
          </cell>
          <cell r="C1078" t="str">
            <v xml:space="preserve">                        Шкаф купе приставной 1440х750, корпус АНТРАЦИТ, ручки ANT      , фасад Дуб Честерфилд , топ Дуб Честерфилд , глубиной 410 мм</v>
          </cell>
          <cell r="D1078" t="str">
            <v>Дуб Честерфилд</v>
          </cell>
          <cell r="E1078">
            <v>22545</v>
          </cell>
          <cell r="F1078" t="str">
            <v>шт</v>
          </cell>
        </row>
        <row r="1079">
          <cell r="A1079" t="str">
            <v>EVL433</v>
          </cell>
          <cell r="B1079" t="str">
            <v>EVL433/ANT/ANT/ANT.SLT</v>
          </cell>
          <cell r="C1079" t="str">
            <v xml:space="preserve">                        Шкаф купе приставной 1440х750, корпус АНТРАЦИТ, ручки ANT, фасад АНТРАЦИТ, топ Салтилло, глубиной 410 мм</v>
          </cell>
          <cell r="D1079" t="str">
            <v>Салтилло</v>
          </cell>
          <cell r="E1079">
            <v>22545</v>
          </cell>
          <cell r="F1079" t="str">
            <v>шт</v>
          </cell>
        </row>
        <row r="1080">
          <cell r="A1080" t="str">
            <v>EVL433</v>
          </cell>
          <cell r="B1080" t="str">
            <v>EVL433/ANT/ANT/SLT.ANT</v>
          </cell>
          <cell r="C1080" t="str">
            <v xml:space="preserve">                        Шкаф купе приставной 1440х750, корпус АНТРАЦИТ, ручки ANT, фасад Салтилло, топ АНТРАЦИТ, глубиной 410 мм</v>
          </cell>
          <cell r="D1080" t="str">
            <v>АНТРАЦИТ</v>
          </cell>
          <cell r="E1080">
            <v>22545</v>
          </cell>
          <cell r="F1080" t="str">
            <v>шт</v>
          </cell>
        </row>
        <row r="1081">
          <cell r="A1081" t="str">
            <v>EVL433</v>
          </cell>
          <cell r="B1081" t="str">
            <v>EVL433/H/ANT/U003.U003</v>
          </cell>
          <cell r="C1081" t="str">
            <v xml:space="preserve">                        Шкаф купе приставной 1440х750, корпус БЕЛЫЙ, ручки ANT      , фасад Дуб Честерфилд , топ Дуб Честерфилд , глубиной 410 мм</v>
          </cell>
          <cell r="D1081" t="str">
            <v>Дуб Честерфилд</v>
          </cell>
          <cell r="E1081">
            <v>22545</v>
          </cell>
          <cell r="F1081" t="str">
            <v>шт</v>
          </cell>
        </row>
        <row r="1082">
          <cell r="A1082" t="str">
            <v>EVL433</v>
          </cell>
          <cell r="B1082" t="str">
            <v>EVL433/H/ANT/H.H</v>
          </cell>
          <cell r="C1082" t="str">
            <v xml:space="preserve">                        Шкаф купе приставной 1440х750, корпус БЕЛЫЙ, ручки ANT, фасад БЕЛЫЙ, топ БЕЛЫЙ, глубиной 410 мм</v>
          </cell>
          <cell r="D1082" t="str">
            <v>БЕЛЫЙ</v>
          </cell>
          <cell r="E1082">
            <v>22545</v>
          </cell>
          <cell r="F1082" t="str">
            <v>шт</v>
          </cell>
        </row>
        <row r="1083">
          <cell r="A1083" t="str">
            <v>EVL433</v>
          </cell>
          <cell r="B1083" t="str">
            <v>EVL433/H/H/U003.U003</v>
          </cell>
          <cell r="C1083" t="str">
            <v xml:space="preserve">                        Шкаф купе приставной 1440х750, корпус БЕЛЫЙ, ручки H        , фасад Дуб Честерфилд , топ Дуб Честерфилд , глубиной 410 мм</v>
          </cell>
          <cell r="D1083" t="str">
            <v>Дуб Честерфилд</v>
          </cell>
          <cell r="E1083">
            <v>22545</v>
          </cell>
          <cell r="F1083" t="str">
            <v>шт</v>
          </cell>
        </row>
        <row r="1084">
          <cell r="A1084" t="str">
            <v>EVL433</v>
          </cell>
          <cell r="B1084" t="str">
            <v>EVL433/H/H/H.H</v>
          </cell>
          <cell r="C1084" t="str">
            <v xml:space="preserve">                        Шкаф купе приставной 1440х750, корпус БЕЛЫЙ, ручки H, фасад БЕЛЫЙ, топ БЕЛЫЙ, глубиной 410 мм</v>
          </cell>
          <cell r="D1084" t="str">
            <v>БЕЛЫЙ</v>
          </cell>
          <cell r="E1084">
            <v>22545</v>
          </cell>
          <cell r="F1084" t="str">
            <v>шт</v>
          </cell>
        </row>
        <row r="1085">
          <cell r="A1085" t="str">
            <v>EVL433</v>
          </cell>
          <cell r="B1085" t="str">
            <v>EVL433/L/H/L.L</v>
          </cell>
          <cell r="C1085" t="str">
            <v xml:space="preserve">                        Шкаф купе приставной 1440х750, корпус ДУБ 131, ручки H, фасад ДУБ 131, топ ДУБ 131, глубиной 410 мм</v>
          </cell>
          <cell r="D1085" t="str">
            <v>ДУБ 131</v>
          </cell>
          <cell r="E1085">
            <v>22545</v>
          </cell>
          <cell r="F1085" t="str">
            <v>шт</v>
          </cell>
        </row>
        <row r="1086">
          <cell r="A1086" t="str">
            <v>EVL433</v>
          </cell>
          <cell r="B1086" t="str">
            <v>EVL433/U003/ANT/ANT.U003</v>
          </cell>
          <cell r="C1086" t="str">
            <v xml:space="preserve">                        Шкаф купе приставной 1440х750, корпус Дуб Честерфилд , ручки ANT, фасад АНТРАЦИТ, топ Дуб Честерфилд , глубиной 410 мм</v>
          </cell>
          <cell r="D1086" t="str">
            <v>Дуб Честерфилд</v>
          </cell>
          <cell r="E1086">
            <v>22545</v>
          </cell>
          <cell r="F1086" t="str">
            <v>шт</v>
          </cell>
        </row>
        <row r="1087">
          <cell r="A1087" t="str">
            <v/>
          </cell>
          <cell r="C1087" t="str">
            <v xml:space="preserve">                    EVL434 Шкаф купе приставной 1640х750, глубиной  410 мм, 1640х410х750</v>
          </cell>
        </row>
        <row r="1088">
          <cell r="A1088" t="str">
            <v>EVL434</v>
          </cell>
          <cell r="B1088" t="str">
            <v>EVL434/H/H/H.H</v>
          </cell>
          <cell r="C1088" t="str">
            <v xml:space="preserve">                        Шкаф купе приставной 1640х750, корпус БЕЛЫЙ, ручки H, фасад БЕЛЫЙ, топ БЕЛЫЙ, глубиной 410 мм</v>
          </cell>
          <cell r="D1088" t="str">
            <v>БЕЛЫЙ</v>
          </cell>
          <cell r="E1088">
            <v>24451</v>
          </cell>
          <cell r="F1088" t="str">
            <v>шт</v>
          </cell>
        </row>
        <row r="1089">
          <cell r="A1089" t="str">
            <v>EVL434</v>
          </cell>
          <cell r="B1089" t="str">
            <v>EVL434/U003/ANT/U003.U003</v>
          </cell>
          <cell r="C1089" t="str">
            <v xml:space="preserve">                        Шкаф купе приставной 1640х750, корпус Дуб Честерфилд , ручки ANT      , фасад Дуб Честерфилд , топ Дуб Честерфилд , глубиной 410 мм</v>
          </cell>
          <cell r="D1089" t="str">
            <v>Дуб Честерфилд</v>
          </cell>
          <cell r="E1089">
            <v>24451</v>
          </cell>
          <cell r="F1089" t="str">
            <v>шт</v>
          </cell>
        </row>
        <row r="1090">
          <cell r="A1090" t="str">
            <v>EVL434</v>
          </cell>
          <cell r="B1090" t="str">
            <v>EVL434/U003/ANT/ANT.U003</v>
          </cell>
          <cell r="C1090" t="str">
            <v xml:space="preserve">                        Шкаф купе приставной 1640х750, корпус Дуб Честерфилд , ручки ANT, фасад АНТРАЦИТ, топ Дуб Честерфилд , глубиной 410 мм</v>
          </cell>
          <cell r="D1090" t="str">
            <v>Дуб Честерфилд</v>
          </cell>
          <cell r="E1090">
            <v>24451</v>
          </cell>
          <cell r="F1090" t="str">
            <v>шт</v>
          </cell>
        </row>
        <row r="1091">
          <cell r="A1091" t="str">
            <v>EVL434</v>
          </cell>
          <cell r="B1091" t="str">
            <v>EVL434/SLT/ANT/ANT.SLT</v>
          </cell>
          <cell r="C1091" t="str">
            <v xml:space="preserve">                        Шкаф купе приставной 1640х750, корпус Салтилло, ручки ANT, фасад АНТРАЦИТ, топ Салтилло, глубиной 410 мм</v>
          </cell>
          <cell r="D1091" t="str">
            <v>Салтилло</v>
          </cell>
          <cell r="E1091">
            <v>24451</v>
          </cell>
          <cell r="F1091" t="str">
            <v>шт</v>
          </cell>
        </row>
        <row r="1092">
          <cell r="A1092" t="str">
            <v/>
          </cell>
          <cell r="C1092" t="str">
            <v xml:space="preserve">                    EVL435SX Шкаф приставной двухсторонний левый 1440х1098, глубиной  410 мм, 1440х410х1098</v>
          </cell>
        </row>
        <row r="1093">
          <cell r="A1093" t="str">
            <v>EVL435</v>
          </cell>
          <cell r="B1093" t="str">
            <v>EVL435SX/SLT/ANT.ANT</v>
          </cell>
          <cell r="C1093" t="str">
            <v xml:space="preserve">                        Шкаф приставной двусторонний левый 1440х1098, корус Салтилло, ручки ANT  , фасад АНТРАЦИТ, глубиной 410 мм</v>
          </cell>
          <cell r="D1093" t="str">
            <v>АНТРАЦИТ</v>
          </cell>
          <cell r="E1093">
            <v>28620</v>
          </cell>
          <cell r="F1093" t="str">
            <v>шт</v>
          </cell>
        </row>
        <row r="1094">
          <cell r="A1094" t="str">
            <v/>
          </cell>
          <cell r="C1094" t="str">
            <v xml:space="preserve">                    EVL436 Локер на 25 ячеек (5х5 дверей) с ограничителем и обычным замком, глубиной  360 мм, 2000х360х1850</v>
          </cell>
        </row>
        <row r="1095">
          <cell r="A1095" t="str">
            <v>EVL436</v>
          </cell>
          <cell r="B1095" t="str">
            <v>EVL436/H/H.H</v>
          </cell>
          <cell r="C1095" t="str">
            <v xml:space="preserve">                        Локер на 25 ячеек (5х5 дверей) с ограничителем и обычным замком 2000х1850, корпус БЕЛЫЙ, задняя стенка БЕЛЫЙ, фасад БЕЛЫЙ, глубиной  360 мм</v>
          </cell>
          <cell r="D1095" t="str">
            <v>БЕЛЫЙ</v>
          </cell>
          <cell r="E1095">
            <v>83354</v>
          </cell>
          <cell r="F1095" t="str">
            <v>шт</v>
          </cell>
        </row>
        <row r="1096">
          <cell r="A1096" t="str">
            <v/>
          </cell>
          <cell r="C1096" t="str">
            <v xml:space="preserve">                    EVL438 Стеллаж 2500х400x2100</v>
          </cell>
        </row>
        <row r="1097">
          <cell r="A1097" t="str">
            <v>EVL438</v>
          </cell>
          <cell r="B1097" t="str">
            <v>EVL438.H</v>
          </cell>
          <cell r="C1097" t="str">
            <v xml:space="preserve">                        Стеллаж 2500х400x2100, корпус БЕЛЫЙ, глубиной 400 мм</v>
          </cell>
          <cell r="D1097" t="str">
            <v>БЕЛЫЙ</v>
          </cell>
          <cell r="E1097">
            <v>50509</v>
          </cell>
          <cell r="F1097" t="str">
            <v>шт</v>
          </cell>
        </row>
        <row r="1098">
          <cell r="A1098" t="str">
            <v>EVL438</v>
          </cell>
          <cell r="B1098" t="str">
            <v>EVL438.U003</v>
          </cell>
          <cell r="C1098" t="str">
            <v xml:space="preserve">                        Стеллаж 2500х400x2100, корпус Дуб Честерфилд , глубиной 400 мм</v>
          </cell>
          <cell r="D1098" t="str">
            <v>Дуб Честерфилд</v>
          </cell>
          <cell r="E1098">
            <v>50509</v>
          </cell>
          <cell r="F1098" t="str">
            <v>шт</v>
          </cell>
        </row>
        <row r="1099">
          <cell r="A1099" t="str">
            <v/>
          </cell>
          <cell r="C1099" t="str">
            <v xml:space="preserve">                    EVL439 Стеллаж 2000х400x2100</v>
          </cell>
        </row>
        <row r="1100">
          <cell r="A1100" t="str">
            <v>EVL439</v>
          </cell>
          <cell r="B1100" t="str">
            <v>EVL439.ANT</v>
          </cell>
          <cell r="C1100" t="str">
            <v xml:space="preserve">                        Стеллаж 2000х400x2100, корпус АНТРАЦИТ, глубиной 400 мм</v>
          </cell>
          <cell r="D1100" t="str">
            <v>АНТРАЦИТ</v>
          </cell>
          <cell r="E1100">
            <v>36087</v>
          </cell>
          <cell r="F1100" t="str">
            <v>шт</v>
          </cell>
        </row>
        <row r="1101">
          <cell r="A1101" t="str">
            <v>EVL439</v>
          </cell>
          <cell r="B1101" t="str">
            <v>EVL439.H</v>
          </cell>
          <cell r="C1101" t="str">
            <v xml:space="preserve">                        Стеллаж 2000х400x2100, корпус БЕЛЫЙ, глубиной 400 мм</v>
          </cell>
          <cell r="D1101" t="str">
            <v>БЕЛЫЙ</v>
          </cell>
          <cell r="E1101">
            <v>36087</v>
          </cell>
          <cell r="F1101" t="str">
            <v>шт</v>
          </cell>
        </row>
        <row r="1102">
          <cell r="A1102" t="str">
            <v>EVL439</v>
          </cell>
          <cell r="B1102" t="str">
            <v>EVL439.L</v>
          </cell>
          <cell r="C1102" t="str">
            <v xml:space="preserve">                        Стеллаж 2000х400x2100, корпус ДУБ 131, глубиной 400 мм</v>
          </cell>
          <cell r="D1102" t="str">
            <v>ДУБ 131</v>
          </cell>
          <cell r="E1102">
            <v>36087</v>
          </cell>
          <cell r="F1102" t="str">
            <v>шт</v>
          </cell>
        </row>
        <row r="1103">
          <cell r="A1103" t="str">
            <v/>
          </cell>
          <cell r="C1103" t="str">
            <v xml:space="preserve">                    EVL440 Стеллаж 1500х400x2000</v>
          </cell>
        </row>
        <row r="1104">
          <cell r="A1104" t="str">
            <v>EVL440</v>
          </cell>
          <cell r="B1104" t="str">
            <v>EVL440.ANT</v>
          </cell>
          <cell r="C1104" t="str">
            <v xml:space="preserve">                        Стеллаж 1500х400x2000, корпус АНТРАЦИТ, глубиной 400 мм</v>
          </cell>
          <cell r="D1104" t="str">
            <v>АНТРАЦИТ</v>
          </cell>
          <cell r="E1104">
            <v>35137</v>
          </cell>
          <cell r="F1104" t="str">
            <v>шт</v>
          </cell>
        </row>
        <row r="1105">
          <cell r="A1105" t="str">
            <v>EVL440</v>
          </cell>
          <cell r="B1105" t="str">
            <v>EVL440.U003</v>
          </cell>
          <cell r="C1105" t="str">
            <v xml:space="preserve">                        Стеллаж 1500х400x2000, корпус Дуб Честерфилд , глубиной 400 мм</v>
          </cell>
          <cell r="D1105" t="str">
            <v>Дуб Честерфилд</v>
          </cell>
          <cell r="E1105">
            <v>35137</v>
          </cell>
          <cell r="F1105" t="str">
            <v>шт</v>
          </cell>
        </row>
        <row r="1106">
          <cell r="A1106" t="str">
            <v/>
          </cell>
          <cell r="C1106" t="str">
            <v xml:space="preserve">                    EVL441 Стеллаж боковой средний 320x364x1250</v>
          </cell>
        </row>
        <row r="1107">
          <cell r="A1107" t="str">
            <v>EVL441</v>
          </cell>
          <cell r="B1107" t="str">
            <v>EVL441.ANT</v>
          </cell>
          <cell r="C1107" t="str">
            <v xml:space="preserve">                        Стеллаж боковой средний 320x364x1250, корпус АНТРАЦИТ, глубиной 364 мм</v>
          </cell>
          <cell r="D1107" t="str">
            <v>АНТРАЦИТ</v>
          </cell>
          <cell r="E1107">
            <v>6499</v>
          </cell>
          <cell r="F1107" t="str">
            <v>шт</v>
          </cell>
        </row>
        <row r="1108">
          <cell r="A1108" t="str">
            <v/>
          </cell>
          <cell r="C1108" t="str">
            <v xml:space="preserve">                    EVL442 Стеллаж боковой высокий 320x364x2035</v>
          </cell>
        </row>
        <row r="1109">
          <cell r="A1109" t="str">
            <v>EVL442</v>
          </cell>
          <cell r="B1109" t="str">
            <v>EVL442.SLT</v>
          </cell>
          <cell r="C1109" t="str">
            <v xml:space="preserve">                        Стеллаж боковой высокий 320x364x2035, корпус Салтилло, глубиной 364 мм</v>
          </cell>
          <cell r="D1109" t="str">
            <v>Салтилло</v>
          </cell>
          <cell r="E1109">
            <v>11792</v>
          </cell>
          <cell r="F1109" t="str">
            <v>шт</v>
          </cell>
        </row>
        <row r="1110">
          <cell r="A1110" t="str">
            <v/>
          </cell>
          <cell r="C1110" t="str">
            <v xml:space="preserve">                    EVL443 Стеллаж промежуточный высокий 600x364x2052</v>
          </cell>
        </row>
        <row r="1111">
          <cell r="A1111" t="str">
            <v>EVL443</v>
          </cell>
          <cell r="B1111" t="str">
            <v>EVL443/ANT.ANT</v>
          </cell>
          <cell r="C1111" t="str">
            <v xml:space="preserve">                        Стеллаж промежуточный высокий 600x364x2052, задняя стенка АНТРАЦИТ, корпус АНТРАЦИТ, глубиной 364 мм</v>
          </cell>
          <cell r="D1111" t="str">
            <v>АНТРАЦИТ</v>
          </cell>
          <cell r="E1111">
            <v>17712</v>
          </cell>
          <cell r="F1111" t="str">
            <v>шт</v>
          </cell>
        </row>
        <row r="1112">
          <cell r="A1112" t="str">
            <v>EVL443</v>
          </cell>
          <cell r="B1112" t="str">
            <v>EVL443/ANT.U003</v>
          </cell>
          <cell r="C1112" t="str">
            <v xml:space="preserve">                        Стеллаж промежуточный высокий 600x364x2052, задняя стенка АНТРАЦИТ, корпус Дуб Честерфилд , глубиной 364 мм</v>
          </cell>
          <cell r="D1112" t="str">
            <v>Дуб Честерфилд</v>
          </cell>
          <cell r="E1112">
            <v>17712</v>
          </cell>
          <cell r="F1112" t="str">
            <v>шт</v>
          </cell>
        </row>
        <row r="1113">
          <cell r="A1113" t="str">
            <v>EVL443</v>
          </cell>
          <cell r="B1113" t="str">
            <v>EVL443/H.H</v>
          </cell>
          <cell r="C1113" t="str">
            <v xml:space="preserve">                        Стеллаж промежуточный высокий 600x364x2052, задняя стенка БЕЛЫЙ, корпус БЕЛЫЙ, глубиной 364 мм</v>
          </cell>
          <cell r="D1113" t="str">
            <v>БЕЛЫЙ</v>
          </cell>
          <cell r="E1113">
            <v>17712</v>
          </cell>
          <cell r="F1113" t="str">
            <v>шт</v>
          </cell>
        </row>
        <row r="1114">
          <cell r="A1114" t="str">
            <v/>
          </cell>
          <cell r="C1114" t="str">
            <v xml:space="preserve">                    EVL444 Стеллаж промежуточный высокий 450x364x2052</v>
          </cell>
        </row>
        <row r="1115">
          <cell r="A1115" t="str">
            <v>EVL444</v>
          </cell>
          <cell r="B1115" t="str">
            <v>EVL444/ANT.ANT</v>
          </cell>
          <cell r="C1115" t="str">
            <v xml:space="preserve">                        EVL444 Стеллаж промежуточный высокий 450x364x2052, задняя стенка АНТРАЦИТ, корпус АНТРАЦИТ, глубиной 364 мм</v>
          </cell>
          <cell r="D1115" t="str">
            <v>АНТРАЦИТ</v>
          </cell>
          <cell r="E1115">
            <v>16049</v>
          </cell>
          <cell r="F1115" t="str">
            <v>шт</v>
          </cell>
        </row>
        <row r="1116">
          <cell r="A1116" t="str">
            <v>EVL444</v>
          </cell>
          <cell r="B1116" t="str">
            <v>EVL444/H.H</v>
          </cell>
          <cell r="C1116" t="str">
            <v xml:space="preserve">                        Стеллаж промежуточный высокий 450x364x2052, задняя стенка БЕЛЫЙ, корпус БЕЛЫЙ, глубиной 364 мм</v>
          </cell>
          <cell r="D1116" t="str">
            <v>БЕЛЫЙ</v>
          </cell>
          <cell r="E1116">
            <v>16049</v>
          </cell>
          <cell r="F1116" t="str">
            <v>шт</v>
          </cell>
        </row>
        <row r="1117">
          <cell r="A1117" t="str">
            <v/>
          </cell>
          <cell r="C1117" t="str">
            <v xml:space="preserve">                    EVL445 Стеллаж промежуточный средний 600x364x1250</v>
          </cell>
        </row>
        <row r="1118">
          <cell r="A1118" t="str">
            <v>EVL445</v>
          </cell>
          <cell r="B1118" t="str">
            <v>EVL445/U727.ANT</v>
          </cell>
          <cell r="C1118" t="str">
            <v xml:space="preserve">                        Стеллаж промежуточный средний 600x364x1250, задняя стенка СЕРЫЙ КАМЕНЬ, корпус АНТРАЦИТ , глубиной 364 мм</v>
          </cell>
          <cell r="D1118" t="str">
            <v>АНТРАЦИТ</v>
          </cell>
          <cell r="E1118">
            <v>10233</v>
          </cell>
          <cell r="F1118" t="str">
            <v>шт</v>
          </cell>
        </row>
        <row r="1119">
          <cell r="A1119" t="str">
            <v/>
          </cell>
          <cell r="C1119" t="str">
            <v xml:space="preserve">                    EVL446 Стеллаж промежуточный средний 450x364x1250</v>
          </cell>
        </row>
        <row r="1120">
          <cell r="A1120" t="str">
            <v>EVL446</v>
          </cell>
          <cell r="B1120" t="str">
            <v>EVL446/H.H</v>
          </cell>
          <cell r="C1120" t="str">
            <v xml:space="preserve">                        Стеллаж промежуточный средний 450x364x1250, задняя стенка БЕЛЫЙ, корпус БЕЛЫЙ, глубиной 364 мм</v>
          </cell>
          <cell r="D1120" t="str">
            <v>БЕЛЫЙ</v>
          </cell>
          <cell r="E1120">
            <v>10035</v>
          </cell>
          <cell r="F1120" t="str">
            <v>шт</v>
          </cell>
        </row>
        <row r="1121">
          <cell r="A1121" t="str">
            <v>EVL446</v>
          </cell>
          <cell r="B1121" t="str">
            <v>EVL446/L.L</v>
          </cell>
          <cell r="C1121" t="str">
            <v xml:space="preserve">                        Стеллаж промежуточный средний 450x364x1250, задняя стенка ДУБ 131, корпус ДУБ 131, глубиной 364 мм</v>
          </cell>
          <cell r="D1121" t="str">
            <v>ДУБ 131</v>
          </cell>
          <cell r="E1121">
            <v>10035</v>
          </cell>
          <cell r="F1121" t="str">
            <v>шт</v>
          </cell>
        </row>
        <row r="1122">
          <cell r="A1122" t="str">
            <v/>
          </cell>
          <cell r="C1122" t="str">
            <v xml:space="preserve">                    EVL447 Шкаф под документы высокий узкий 600х364х2050</v>
          </cell>
        </row>
        <row r="1123">
          <cell r="A1123" t="str">
            <v>EVL447</v>
          </cell>
          <cell r="B1123" t="str">
            <v>EVL447/D/H.D</v>
          </cell>
          <cell r="C1123" t="str">
            <v xml:space="preserve">                        Шкаф под документы высокий узкий 600х2050, корпус ROVERE, ручки H, фасад ROVERE, глубиной 364 мм</v>
          </cell>
          <cell r="D1123" t="str">
            <v>ROVERE</v>
          </cell>
          <cell r="E1123">
            <v>17225</v>
          </cell>
          <cell r="F1123" t="str">
            <v>шт</v>
          </cell>
        </row>
        <row r="1124">
          <cell r="A1124" t="str">
            <v>EVL447</v>
          </cell>
          <cell r="B1124" t="str">
            <v>EVL447/ANT/ANT.ANT</v>
          </cell>
          <cell r="C1124" t="str">
            <v xml:space="preserve">                        Шкаф под документы высокий узкий 600х2050, корпус АНТРАЦИТ, ручки ANT      , фасад АНТРАЦИТ, глубиной 364 мм</v>
          </cell>
          <cell r="D1124" t="str">
            <v>АНТРАЦИТ</v>
          </cell>
          <cell r="E1124">
            <v>17225</v>
          </cell>
          <cell r="F1124" t="str">
            <v>шт</v>
          </cell>
        </row>
        <row r="1125">
          <cell r="A1125" t="str">
            <v>EVL447</v>
          </cell>
          <cell r="B1125" t="str">
            <v>EVL447/ANT/ANT.U003</v>
          </cell>
          <cell r="C1125" t="str">
            <v xml:space="preserve">                        Шкаф под документы высокий узкий 600х2050, корпус АНТРАЦИТ, ручки ANT      , фасад Дуб Честерфилд , глубиной 364 мм</v>
          </cell>
          <cell r="D1125" t="str">
            <v>Дуб Честерфилд</v>
          </cell>
          <cell r="E1125">
            <v>17225</v>
          </cell>
          <cell r="F1125" t="str">
            <v>шт</v>
          </cell>
        </row>
        <row r="1126">
          <cell r="A1126" t="str">
            <v>EVL447</v>
          </cell>
          <cell r="B1126" t="str">
            <v>EVL447/ANT/ANT.SLT</v>
          </cell>
          <cell r="C1126" t="str">
            <v xml:space="preserve">                        Шкаф под документы высокий узкий 600х2050, корпус АНТРАЦИТ, ручки ANT      , фасад Салтилло, глубиной 364 мм</v>
          </cell>
          <cell r="D1126" t="str">
            <v>Салтилло</v>
          </cell>
          <cell r="E1126">
            <v>17225</v>
          </cell>
          <cell r="F1126" t="str">
            <v>шт</v>
          </cell>
        </row>
        <row r="1127">
          <cell r="A1127" t="str">
            <v>EVL447</v>
          </cell>
          <cell r="B1127" t="str">
            <v>EVL447/U003/ANT.U003</v>
          </cell>
          <cell r="C1127" t="str">
            <v xml:space="preserve">                        Шкаф под документы высокий узкий 600х2050, корпус Дуб Честерфилд , ручки ANT      , фасад Дуб Честерфилд , глубиной 364 мм</v>
          </cell>
          <cell r="D1127" t="str">
            <v>Дуб Честерфилд</v>
          </cell>
          <cell r="E1127">
            <v>17225</v>
          </cell>
          <cell r="F1127" t="str">
            <v>шт</v>
          </cell>
        </row>
        <row r="1128">
          <cell r="A1128" t="str">
            <v/>
          </cell>
          <cell r="C1128" t="str">
            <v xml:space="preserve">                    EVL450 Мини кухня 1000*620*2150</v>
          </cell>
        </row>
        <row r="1129">
          <cell r="A1129" t="str">
            <v>EVL450</v>
          </cell>
          <cell r="B1129" t="str">
            <v>EVL450/ANT/ANT.U003</v>
          </cell>
          <cell r="C1129" t="str">
            <v xml:space="preserve">                        Мини кухня 1000*620*2150, корпус ANT, ручки ANT, фасад Дуб Честерфилд , глубиной 620 мм</v>
          </cell>
          <cell r="D1129" t="str">
            <v>Дуб Честерфилд</v>
          </cell>
          <cell r="E1129">
            <v>36571</v>
          </cell>
          <cell r="F1129" t="str">
            <v>шт</v>
          </cell>
        </row>
        <row r="1130">
          <cell r="A1130" t="str">
            <v>EVL450</v>
          </cell>
          <cell r="B1130" t="str">
            <v>EVL450/H/H.U003</v>
          </cell>
          <cell r="C1130" t="str">
            <v xml:space="preserve">                        Мини кухня 1000*620*2150, корпус H        , ручки H        , фасад Дуб Честерфилд , глубиной 620 мм</v>
          </cell>
          <cell r="D1130" t="str">
            <v>Дуб Честерфилд</v>
          </cell>
          <cell r="E1130">
            <v>36571</v>
          </cell>
          <cell r="F1130" t="str">
            <v>шт</v>
          </cell>
        </row>
        <row r="1131">
          <cell r="A1131" t="str">
            <v>EVL450</v>
          </cell>
          <cell r="B1131" t="str">
            <v>EVL450/L/H.L</v>
          </cell>
          <cell r="C1131" t="str">
            <v xml:space="preserve">                        Мини кухня 1000*620*2150, корпус L, ручки H, фасад ДУБ 131, глубиной 620 мм</v>
          </cell>
          <cell r="D1131" t="str">
            <v>ДУБ 131</v>
          </cell>
          <cell r="E1131">
            <v>36571</v>
          </cell>
          <cell r="F1131" t="str">
            <v>шт</v>
          </cell>
        </row>
        <row r="1132">
          <cell r="A1132" t="str">
            <v>EVL450</v>
          </cell>
          <cell r="B1132" t="str">
            <v>EVL450/U2108/ANT.D</v>
          </cell>
          <cell r="C1132" t="str">
            <v xml:space="preserve">                        Мини кухня 1000*620*2150, корпус U2108, ручки ANT, фасад ROVERE, глубиной 620 мм</v>
          </cell>
          <cell r="D1132" t="str">
            <v>ROVERE</v>
          </cell>
          <cell r="E1132">
            <v>36571</v>
          </cell>
          <cell r="F1132" t="str">
            <v>шт</v>
          </cell>
        </row>
        <row r="1133">
          <cell r="A1133" t="str">
            <v/>
          </cell>
          <cell r="C1133" t="str">
            <v xml:space="preserve">                    EVL903 Оргтауэр низкий 390х700х750</v>
          </cell>
        </row>
        <row r="1134">
          <cell r="A1134" t="str">
            <v>EVL903</v>
          </cell>
          <cell r="B1134" t="str">
            <v>EVL903/ANT/ANT/ANT.SLT</v>
          </cell>
          <cell r="C1134" t="str">
            <v xml:space="preserve">                         Оргтауэр низкий 390х700х750, корпус АНТРАЦИТ, фасад АНТРАЦИТ, ручки ANT      , топ Салтилло, глубиной 700 мм</v>
          </cell>
          <cell r="D1134" t="str">
            <v>Салтилло</v>
          </cell>
          <cell r="E1134">
            <v>16995</v>
          </cell>
          <cell r="F1134" t="str">
            <v>шт</v>
          </cell>
        </row>
        <row r="1135">
          <cell r="A1135" t="str">
            <v>EVL903</v>
          </cell>
          <cell r="B1135" t="str">
            <v>EVL903/ANT/H/ANT.H</v>
          </cell>
          <cell r="C1135" t="str">
            <v xml:space="preserve">                         Оргтауэр низкий 390х700х750, корпус АНТРАЦИТ, фасад БЕЛЫЙ, ручки ANT, топ БЕЛЫЙ, глубиной 700 мм</v>
          </cell>
          <cell r="D1135" t="str">
            <v>БЕЛЫЙ</v>
          </cell>
          <cell r="E1135">
            <v>16995</v>
          </cell>
          <cell r="F1135" t="str">
            <v>шт</v>
          </cell>
        </row>
        <row r="1136">
          <cell r="A1136" t="str">
            <v>EVL903</v>
          </cell>
          <cell r="B1136" t="str">
            <v>EVL903/H/H/H.U003</v>
          </cell>
          <cell r="C1136" t="str">
            <v xml:space="preserve">                        Оргтауэр низкий 390х700х750, корпус БЕЛЫЙ, фасад БЕЛЫЙ, ручки H        , топ Дуб Честерфилд , глубиной 700 мм</v>
          </cell>
          <cell r="D1136" t="str">
            <v>Дуб Честерфилд</v>
          </cell>
          <cell r="E1136">
            <v>16995</v>
          </cell>
          <cell r="F1136" t="str">
            <v>шт</v>
          </cell>
        </row>
        <row r="1137">
          <cell r="A1137" t="str">
            <v>EVL903</v>
          </cell>
          <cell r="B1137" t="str">
            <v>EVL903/U003/U003/ANT.U003</v>
          </cell>
          <cell r="C1137" t="str">
            <v xml:space="preserve">                        Оргтауэр низкий 390х700х750, корпус Дуб Честерфилд , фасад Дуб Честерфилд , ручки ANT, топ Дуб Честерфилд , глубиной 700 мм</v>
          </cell>
          <cell r="D1137" t="str">
            <v>Дуб Честерфилд</v>
          </cell>
          <cell r="E1137">
            <v>16995</v>
          </cell>
          <cell r="F1137" t="str">
            <v>шт</v>
          </cell>
        </row>
        <row r="1138">
          <cell r="A1138" t="str">
            <v/>
          </cell>
          <cell r="C1138" t="str">
            <v xml:space="preserve">                    EVL905 Стеллаж настольный 350*1100*1150</v>
          </cell>
        </row>
        <row r="1139">
          <cell r="A1139" t="str">
            <v>EVL905</v>
          </cell>
          <cell r="B1139" t="str">
            <v>EVL905/ANT.L</v>
          </cell>
          <cell r="C1139" t="str">
            <v xml:space="preserve">                        Стеллаж настольный 350*1100*1100, корпус АНТРАЦИТ, топ ДУБ 131, глубиной 350 мм</v>
          </cell>
          <cell r="D1139" t="str">
            <v>ДУБ 131</v>
          </cell>
          <cell r="E1139">
            <v>10856</v>
          </cell>
          <cell r="F1139" t="str">
            <v>шт</v>
          </cell>
        </row>
        <row r="1140">
          <cell r="A1140" t="str">
            <v>EVL905</v>
          </cell>
          <cell r="B1140" t="str">
            <v>EVL905/L.L</v>
          </cell>
          <cell r="C1140" t="str">
            <v xml:space="preserve">                        Стеллаж настольный 350*1100*1100, корпус ДУБ 131, топ ДУБ 131, глубиной 350 мм</v>
          </cell>
          <cell r="D1140" t="str">
            <v>ДУБ 131</v>
          </cell>
          <cell r="E1140">
            <v>10856</v>
          </cell>
          <cell r="F1140" t="str">
            <v>шт</v>
          </cell>
        </row>
        <row r="1141">
          <cell r="A1141" t="str">
            <v>EVL905</v>
          </cell>
          <cell r="B1141" t="str">
            <v>EVL905/ANT.ANT</v>
          </cell>
          <cell r="C1141" t="str">
            <v xml:space="preserve">                        Стелллаж настольный 350*1100*1100, корпус АНТРАЦИТ, топ АНТРАЦИТ, глубиной 350 мм</v>
          </cell>
          <cell r="D1141" t="str">
            <v>АНТРАЦИТ</v>
          </cell>
          <cell r="E1141">
            <v>10856</v>
          </cell>
          <cell r="F1141" t="str">
            <v>шт</v>
          </cell>
        </row>
        <row r="1142">
          <cell r="A1142" t="str">
            <v/>
          </cell>
          <cell r="C1142" t="str">
            <v xml:space="preserve">                    EVL906 Приставка с нишей под системный блок 300*1500*750</v>
          </cell>
        </row>
        <row r="1143">
          <cell r="A1143" t="str">
            <v>EVL906</v>
          </cell>
          <cell r="B1143" t="str">
            <v>EVL906/ANT/ANT.L</v>
          </cell>
          <cell r="C1143" t="str">
            <v xml:space="preserve">                        Приставка с нишей под системный блок 1500*750, корпус АНТРАЦИТ, цвет заглушки ANT, топ ДУБ 131, глубиной 300 мм</v>
          </cell>
          <cell r="D1143" t="str">
            <v>ДУБ 131</v>
          </cell>
          <cell r="E1143">
            <v>10576</v>
          </cell>
          <cell r="F1143" t="str">
            <v>шт</v>
          </cell>
        </row>
        <row r="1144">
          <cell r="A1144" t="str">
            <v>EVL906</v>
          </cell>
          <cell r="B1144" t="str">
            <v>EVL906/ANT/ANT.U003</v>
          </cell>
          <cell r="C1144" t="str">
            <v xml:space="preserve">                        Приставка с нишей под системный блок 1500*750, корпус АНТРАЦИТ, цвет заглушки ANT, топ Дуб Честерфилд , глубиной 300 мм</v>
          </cell>
          <cell r="D1144" t="str">
            <v>Дуб Честерфилд</v>
          </cell>
          <cell r="E1144">
            <v>10576</v>
          </cell>
          <cell r="F1144" t="str">
            <v>шт</v>
          </cell>
        </row>
        <row r="1145">
          <cell r="A1145" t="str">
            <v/>
          </cell>
          <cell r="C1145" t="str">
            <v xml:space="preserve">                    EVL907 Тумба открытая 1440х410, 1440*410*750</v>
          </cell>
        </row>
        <row r="1146">
          <cell r="A1146" t="str">
            <v>EVL907</v>
          </cell>
          <cell r="B1146" t="str">
            <v>EVL907/U003/ANT.U003</v>
          </cell>
          <cell r="C1146" t="str">
            <v xml:space="preserve">                        Тумба открытая 1440х410, корпус Дуб Честерфилд , задняя стенка АНТРАЦИТ, топ Дуб Честерфилд , глубиной 410 мм</v>
          </cell>
          <cell r="D1146" t="str">
            <v>Дуб Честерфилд</v>
          </cell>
          <cell r="E1146">
            <v>14441</v>
          </cell>
          <cell r="F1146" t="str">
            <v>шт</v>
          </cell>
        </row>
        <row r="1147">
          <cell r="A1147" t="str">
            <v/>
          </cell>
          <cell r="C1147" t="str">
            <v xml:space="preserve">                    EVL908 Тумба-стеллаж разделительный , глубиной 420, 1650х420х1600</v>
          </cell>
        </row>
        <row r="1148">
          <cell r="A1148" t="str">
            <v>EVL908</v>
          </cell>
          <cell r="B1148" t="str">
            <v>EVL908/ANT/U003/ANT.U003</v>
          </cell>
          <cell r="C1148" t="str">
            <v xml:space="preserve">                        Тумба-стеллаж разделительный, корпус АНТРАЦИТ, фасад Дуб Честерфилд , ручки ANT, топ Дуб Честерфилд , глубиной 420 мм</v>
          </cell>
          <cell r="D1148" t="str">
            <v>Дуб Честерфилд</v>
          </cell>
          <cell r="E1148">
            <v>52685</v>
          </cell>
          <cell r="F1148" t="str">
            <v>шт</v>
          </cell>
        </row>
        <row r="1149">
          <cell r="A1149" t="str">
            <v>EVL908</v>
          </cell>
          <cell r="B1149" t="str">
            <v>EVL908/ANT/SLT/ANT.SLT</v>
          </cell>
          <cell r="C1149" t="str">
            <v xml:space="preserve">                        Тумба-стеллаж разделительный, корпус АНТРАЦИТ, фасад Салтилло, ручки ANT, топ Салтилло, глубиной 420 мм</v>
          </cell>
          <cell r="D1149" t="str">
            <v>Салтилло</v>
          </cell>
          <cell r="E1149">
            <v>52685</v>
          </cell>
          <cell r="F1149" t="str">
            <v>шт</v>
          </cell>
        </row>
        <row r="1150">
          <cell r="A1150" t="str">
            <v>EVL908</v>
          </cell>
          <cell r="B1150" t="str">
            <v>EVL908/H/U003/H.U003</v>
          </cell>
          <cell r="C1150" t="str">
            <v xml:space="preserve">                        Тумба-стеллаж разделительный, корпус БЕЛЫЙ, фасад Дуб Честерфилд , ручки H, топ Дуб Честерфилд , глубиной 420 мм</v>
          </cell>
          <cell r="D1150" t="str">
            <v>Дуб Честерфилд</v>
          </cell>
          <cell r="E1150">
            <v>52685</v>
          </cell>
          <cell r="F1150" t="str">
            <v>шт</v>
          </cell>
        </row>
        <row r="1151">
          <cell r="A1151" t="str">
            <v/>
          </cell>
          <cell r="C1151" t="str">
            <v xml:space="preserve">                    EVL910 Тумба приставная с 6 ящиками 1400x480x1100</v>
          </cell>
        </row>
        <row r="1152">
          <cell r="A1152" t="str">
            <v>EVL910</v>
          </cell>
          <cell r="B1152" t="str">
            <v>EVL910/ANT/ANT/ANT.U003</v>
          </cell>
          <cell r="C1152" t="str">
            <v xml:space="preserve">                        Тумба приставная с 6 ящиками 1400x480x1100, корпус АНТРАЦИТ, фасад АНТРАЦИТ, ручки ANT, топ Дуб Честерфилд , глубиной 480 мм</v>
          </cell>
          <cell r="D1152" t="str">
            <v>Дуб Честерфилд</v>
          </cell>
          <cell r="E1152">
            <v>34590</v>
          </cell>
          <cell r="F1152" t="str">
            <v>шт</v>
          </cell>
        </row>
        <row r="1153">
          <cell r="A1153" t="str">
            <v>EVL910</v>
          </cell>
          <cell r="B1153" t="str">
            <v>EVL910/U003/ANT/ANT.U003</v>
          </cell>
          <cell r="C1153" t="str">
            <v xml:space="preserve">                        Тумба приставная с 6 ящиками 1400x480x1100, корпус Дуб Честерфилд , фасад АНТРАЦИТ, ручки ANT, топ Дуб Честерфилд , глубиной 480 мм</v>
          </cell>
          <cell r="D1153" t="str">
            <v>Дуб Честерфилд</v>
          </cell>
          <cell r="E1153">
            <v>34590</v>
          </cell>
          <cell r="F1153" t="str">
            <v>шт</v>
          </cell>
        </row>
        <row r="1154">
          <cell r="A1154" t="str">
            <v/>
          </cell>
          <cell r="C1154" t="str">
            <v xml:space="preserve">                    EVL913 Оргтауэр низкий 390х700х1100</v>
          </cell>
        </row>
        <row r="1155">
          <cell r="A1155" t="str">
            <v>EVL913</v>
          </cell>
          <cell r="B1155" t="str">
            <v>EVL913/ANT/ANT/ANT.U003</v>
          </cell>
          <cell r="C1155" t="str">
            <v xml:space="preserve">                        Оргтауэр низкий 390х700х1100, корпус АНТРАЦИТ, фасад АНТРАЦИТ, ручки ANT      , топ Дуб Честерфилд , глубиной 700 мм</v>
          </cell>
          <cell r="D1155" t="str">
            <v>Дуб Честерфилд</v>
          </cell>
          <cell r="E1155">
            <v>18306</v>
          </cell>
          <cell r="F1155" t="str">
            <v>шт</v>
          </cell>
        </row>
        <row r="1156">
          <cell r="A1156" t="str">
            <v>EVL913</v>
          </cell>
          <cell r="B1156" t="str">
            <v>EVL913/ANT/ANT/ANT.ANT</v>
          </cell>
          <cell r="C1156" t="str">
            <v xml:space="preserve">                        Оргтауэр низкий 390х700х1100, корпус АНТРАЦИТ, фасад АНТРАЦИТ, ручки ANT, топ АНТРАЦИТ, глубиной 700 мм</v>
          </cell>
          <cell r="D1156" t="str">
            <v>АНТРАЦИТ</v>
          </cell>
          <cell r="E1156">
            <v>18306</v>
          </cell>
          <cell r="F1156" t="str">
            <v>шт</v>
          </cell>
        </row>
        <row r="1157">
          <cell r="A1157" t="str">
            <v>EVL913</v>
          </cell>
          <cell r="B1157" t="str">
            <v>EVL913/H/H/H.U003</v>
          </cell>
          <cell r="C1157" t="str">
            <v xml:space="preserve">                        Оргтауэр низкий 390х700х1100, корпус БЕЛЫЙ, фасад БЕЛЫЙ, ручки H        , топ Дуб Честерфилд , глубиной 700 мм</v>
          </cell>
          <cell r="D1157" t="str">
            <v>Дуб Честерфилд</v>
          </cell>
          <cell r="E1157">
            <v>18306</v>
          </cell>
          <cell r="F1157" t="str">
            <v>шт</v>
          </cell>
        </row>
        <row r="1158">
          <cell r="A1158" t="str">
            <v>EVL913</v>
          </cell>
          <cell r="B1158" t="str">
            <v>EVL913/H/L/H.H</v>
          </cell>
          <cell r="C1158" t="str">
            <v xml:space="preserve">                        Оргтауэр низкий 390х700х1100, корпус БЕЛЫЙ, фасад ДУБ 131, ручки H, топ БЕЛЫЙ, глубиной 700 мм</v>
          </cell>
          <cell r="D1158" t="str">
            <v>БЕЛЫЙ</v>
          </cell>
          <cell r="E1158">
            <v>18306</v>
          </cell>
          <cell r="F1158" t="str">
            <v>шт</v>
          </cell>
        </row>
        <row r="1159">
          <cell r="A1159" t="str">
            <v/>
          </cell>
          <cell r="C1159" t="str">
            <v xml:space="preserve">                    EVL914 Блок ящиков для стеллажа настольного , глубиной 350, 364х350х348</v>
          </cell>
        </row>
        <row r="1160">
          <cell r="A1160" t="str">
            <v>EVL914</v>
          </cell>
          <cell r="B1160" t="str">
            <v>EVL914/ANT.L</v>
          </cell>
          <cell r="C1160" t="str">
            <v xml:space="preserve">                        Блок ящиков для стеллажа настольного , 364х348, ручки ANT, корпус Дуб 131, глубиной 350 мм</v>
          </cell>
          <cell r="D1160" t="str">
            <v>ДУБ 131</v>
          </cell>
          <cell r="E1160">
            <v>9257</v>
          </cell>
          <cell r="F1160" t="str">
            <v>шт</v>
          </cell>
        </row>
        <row r="1161">
          <cell r="A1161" t="str">
            <v>EVL914</v>
          </cell>
          <cell r="B1161" t="str">
            <v>EVL914/ANT.U727</v>
          </cell>
          <cell r="C1161" t="str">
            <v xml:space="preserve">                        Блок ящиков для стеллажа настольного , 364х348, ручки ANT, корпус СЕРЫЙ КАМЕНЬ, глубиной 350 мм</v>
          </cell>
          <cell r="D1161" t="str">
            <v>СЕРЫЙ КАМЕНЬ</v>
          </cell>
          <cell r="E1161">
            <v>9257</v>
          </cell>
          <cell r="F1161" t="str">
            <v>шт</v>
          </cell>
        </row>
        <row r="1162">
          <cell r="A1162" t="str">
            <v/>
          </cell>
          <cell r="C1162" t="str">
            <v xml:space="preserve">                    EVL915 Блок с дверью для стеллажа настольного , глубиной 350, 364х350х348</v>
          </cell>
        </row>
        <row r="1163">
          <cell r="A1163" t="str">
            <v>EVL915</v>
          </cell>
          <cell r="B1163" t="str">
            <v>EVL915/ANT.L</v>
          </cell>
          <cell r="C1163" t="str">
            <v xml:space="preserve">                        Блок с дверью для стеллажа настольного , 364х348, ручки ANT, корпус Дуб 131, глубиной 350 мм</v>
          </cell>
          <cell r="D1163" t="str">
            <v>ДУБ 131</v>
          </cell>
          <cell r="E1163">
            <v>4080</v>
          </cell>
          <cell r="F1163" t="str">
            <v>шт</v>
          </cell>
        </row>
        <row r="1164">
          <cell r="A1164" t="str">
            <v>EVL915</v>
          </cell>
          <cell r="B1164" t="str">
            <v>EVL915/ANT.U727</v>
          </cell>
          <cell r="C1164" t="str">
            <v xml:space="preserve">                        Блок с дверью для стеллажа настольного , 364х348, ручки ANT, корпус СЕРЫЙ КАМЕНЬ, глубиной 350 мм</v>
          </cell>
          <cell r="D1164" t="str">
            <v>СЕРЫЙ КАМЕНЬ</v>
          </cell>
          <cell r="E1164">
            <v>4080</v>
          </cell>
          <cell r="F1164" t="str">
            <v>шт</v>
          </cell>
        </row>
        <row r="1165">
          <cell r="A1165" t="str">
            <v/>
          </cell>
          <cell r="C1165" t="str">
            <v xml:space="preserve">                    EVL991 Цветочница 620х410x200</v>
          </cell>
        </row>
        <row r="1166">
          <cell r="A1166" t="str">
            <v>EVL991</v>
          </cell>
          <cell r="B1166" t="str">
            <v>EVL991.ANT</v>
          </cell>
          <cell r="C1166" t="str">
            <v xml:space="preserve">                        Цветочница 620х410x200, корпус АНТРАЦИТ, глубиной 410 мм</v>
          </cell>
          <cell r="D1166" t="str">
            <v>АНТРАЦИТ</v>
          </cell>
          <cell r="E1166">
            <v>2611</v>
          </cell>
          <cell r="F1166" t="str">
            <v>шт</v>
          </cell>
        </row>
        <row r="1167">
          <cell r="A1167" t="str">
            <v/>
          </cell>
          <cell r="C1167" t="str">
            <v xml:space="preserve">                    EVL993 Цветочница 820х410x200</v>
          </cell>
        </row>
        <row r="1168">
          <cell r="A1168" t="str">
            <v>EVL993</v>
          </cell>
          <cell r="B1168" t="str">
            <v>EVL993.ANT</v>
          </cell>
          <cell r="C1168" t="str">
            <v xml:space="preserve">                        Цветочница 820х410x200, корпус АНТРАЦИТ, глубиной 410 мм</v>
          </cell>
          <cell r="D1168" t="str">
            <v>АНТРАЦИТ</v>
          </cell>
          <cell r="E1168">
            <v>3365</v>
          </cell>
          <cell r="F1168" t="str">
            <v>шт</v>
          </cell>
        </row>
        <row r="1169">
          <cell r="A1169" t="str">
            <v>EVL993</v>
          </cell>
          <cell r="B1169" t="str">
            <v>EVL993.U003</v>
          </cell>
          <cell r="C1169" t="str">
            <v xml:space="preserve">                        Цветочница 820х410x200, корпус Дуб Честерфилд , глубиной 410 мм</v>
          </cell>
          <cell r="D1169" t="str">
            <v>Дуб Честерфилд</v>
          </cell>
          <cell r="E1169">
            <v>3365</v>
          </cell>
          <cell r="F1169" t="str">
            <v>шт</v>
          </cell>
        </row>
        <row r="1170">
          <cell r="A1170" t="str">
            <v/>
          </cell>
          <cell r="C1170" t="str">
            <v>Стол на металлокаркасе</v>
          </cell>
        </row>
        <row r="1171">
          <cell r="A1171" t="str">
            <v/>
          </cell>
          <cell r="C1171" t="str">
            <v xml:space="preserve">    ГОТОВЫЕ</v>
          </cell>
        </row>
        <row r="1172">
          <cell r="A1172" t="str">
            <v/>
          </cell>
          <cell r="C1172" t="str">
            <v xml:space="preserve">        2. НЕСКЛАДСКАЯ ПРОГРАММА</v>
          </cell>
        </row>
        <row r="1173">
          <cell r="A1173" t="str">
            <v/>
          </cell>
          <cell r="C1173" t="str">
            <v xml:space="preserve">            EVOLUTION (Заказ)</v>
          </cell>
        </row>
        <row r="1174">
          <cell r="A1174" t="str">
            <v/>
          </cell>
          <cell r="C1174" t="str">
            <v xml:space="preserve">                НАПОЛНЕНИЕ</v>
          </cell>
        </row>
        <row r="1175">
          <cell r="A1175" t="str">
            <v>EVL550</v>
          </cell>
          <cell r="B1175" t="str">
            <v>EVL550.ANT</v>
          </cell>
          <cell r="C1175" t="str">
            <v xml:space="preserve">                    Вставка для бенчей 1000</v>
          </cell>
          <cell r="D1175" t="str">
            <v>АНТРАЦИТ</v>
          </cell>
          <cell r="E1175">
            <v>1404</v>
          </cell>
          <cell r="F1175" t="str">
            <v>шт</v>
          </cell>
        </row>
        <row r="1176">
          <cell r="A1176" t="str">
            <v>EVL551</v>
          </cell>
          <cell r="B1176" t="str">
            <v>EVL551.ANT</v>
          </cell>
          <cell r="C1176" t="str">
            <v xml:space="preserve">                    Вставка для бенчей 1200</v>
          </cell>
          <cell r="D1176" t="str">
            <v>АНТРАЦИТ</v>
          </cell>
          <cell r="E1176">
            <v>1500</v>
          </cell>
          <cell r="F1176" t="str">
            <v>шт</v>
          </cell>
        </row>
        <row r="1177">
          <cell r="A1177" t="str">
            <v>EVL554</v>
          </cell>
          <cell r="B1177" t="str">
            <v>EVL554.ANT</v>
          </cell>
          <cell r="C1177" t="str">
            <v xml:space="preserve">                    Вставка для бенчей 1800</v>
          </cell>
          <cell r="D1177" t="str">
            <v>АНТРАЦИТ</v>
          </cell>
          <cell r="E1177">
            <v>1885</v>
          </cell>
          <cell r="F1177" t="str">
            <v>шт</v>
          </cell>
        </row>
        <row r="1178">
          <cell r="A1178" t="str">
            <v>EVL067</v>
          </cell>
          <cell r="B1178" t="str">
            <v>EVL067SX.ANT</v>
          </cell>
          <cell r="C1178" t="str">
            <v xml:space="preserve">                    Комплект опор для опорного стола левого 40x40 П700</v>
          </cell>
          <cell r="D1178" t="str">
            <v>АНТРАЦИТ</v>
          </cell>
          <cell r="E1178">
            <v>8651</v>
          </cell>
          <cell r="F1178" t="str">
            <v>шт</v>
          </cell>
        </row>
        <row r="1179">
          <cell r="B1179" t="str">
            <v>EVL070SX.ANT</v>
          </cell>
          <cell r="C1179" t="str">
            <v xml:space="preserve">                    Комплект опор для опорного стола левого 60x30 П700</v>
          </cell>
          <cell r="D1179" t="str">
            <v>АНТРАЦИТ</v>
          </cell>
          <cell r="E1179">
            <v>9400</v>
          </cell>
          <cell r="F1179" t="str">
            <v>шт</v>
          </cell>
        </row>
        <row r="1180">
          <cell r="B1180" t="str">
            <v>EVL086DX.ANT</v>
          </cell>
          <cell r="C1180" t="str">
            <v xml:space="preserve">                    Комплект опор для опорного стола правого 40x40 О700</v>
          </cell>
          <cell r="D1180" t="str">
            <v>АНТРАЦИТ</v>
          </cell>
          <cell r="E1180">
            <v>9085</v>
          </cell>
          <cell r="F1180" t="str">
            <v>шт</v>
          </cell>
        </row>
        <row r="1181">
          <cell r="B1181" t="str">
            <v>EVL067DX.ANT</v>
          </cell>
          <cell r="C1181" t="str">
            <v xml:space="preserve">                    Комплект опор для опорного стола правого 40x40 П700</v>
          </cell>
          <cell r="D1181" t="str">
            <v>АНТРАЦИТ</v>
          </cell>
          <cell r="E1181">
            <v>8651</v>
          </cell>
          <cell r="F1181" t="str">
            <v>шт</v>
          </cell>
        </row>
        <row r="1182">
          <cell r="B1182" t="str">
            <v>EVL071DX.ANT</v>
          </cell>
          <cell r="C1182" t="str">
            <v xml:space="preserve">                    Комплект опор для опорного стола правого 60x30 О700</v>
          </cell>
          <cell r="D1182" t="str">
            <v>АНТРАЦИТ</v>
          </cell>
          <cell r="E1182">
            <v>9784</v>
          </cell>
          <cell r="F1182" t="str">
            <v>шт</v>
          </cell>
        </row>
        <row r="1183">
          <cell r="B1183" t="str">
            <v>EVL070DX.ANT</v>
          </cell>
          <cell r="C1183" t="str">
            <v xml:space="preserve">                    Комплект опор для опорного стола правого 60x30 П700</v>
          </cell>
          <cell r="D1183" t="str">
            <v>АНТРАЦИТ</v>
          </cell>
          <cell r="E1183">
            <v>9400</v>
          </cell>
          <cell r="F1183" t="str">
            <v>шт</v>
          </cell>
        </row>
        <row r="1184">
          <cell r="B1184" t="str">
            <v>EVL013.GR</v>
          </cell>
          <cell r="C1184" t="str">
            <v xml:space="preserve">                    Комплект траверс (40х20) для приставки 1000</v>
          </cell>
          <cell r="D1184" t="str">
            <v>GREY</v>
          </cell>
          <cell r="E1184">
            <v>5762</v>
          </cell>
          <cell r="F1184" t="str">
            <v>шт</v>
          </cell>
        </row>
        <row r="1185">
          <cell r="B1185" t="str">
            <v>EVL013.WHT</v>
          </cell>
          <cell r="C1185" t="str">
            <v xml:space="preserve">                    Комплект траверс (40х20) для приставки 1000</v>
          </cell>
          <cell r="D1185" t="str">
            <v>WHITE</v>
          </cell>
          <cell r="E1185">
            <v>5762</v>
          </cell>
          <cell r="F1185" t="str">
            <v>шт</v>
          </cell>
        </row>
        <row r="1186">
          <cell r="B1186" t="str">
            <v>EVL013.ANT</v>
          </cell>
          <cell r="C1186" t="str">
            <v xml:space="preserve">                    Комплект траверс (40х20) для приставки 1000</v>
          </cell>
          <cell r="D1186" t="str">
            <v>АНТРАЦИТ</v>
          </cell>
          <cell r="E1186">
            <v>5762</v>
          </cell>
          <cell r="F1186" t="str">
            <v>шт</v>
          </cell>
        </row>
        <row r="1187">
          <cell r="B1187" t="str">
            <v>EVL097.ANT</v>
          </cell>
          <cell r="C1187" t="str">
            <v xml:space="preserve">                    Комплект траверс (40х20) для приставки 1200</v>
          </cell>
          <cell r="D1187" t="str">
            <v>АНТРАЦИТ</v>
          </cell>
          <cell r="E1187">
            <v>6010</v>
          </cell>
          <cell r="F1187" t="str">
            <v>шт</v>
          </cell>
        </row>
        <row r="1188">
          <cell r="B1188" t="str">
            <v>EVL097.WHT</v>
          </cell>
          <cell r="C1188" t="str">
            <v xml:space="preserve">                    Комплект траверс (40х20) для приставки 1200</v>
          </cell>
          <cell r="D1188" t="str">
            <v>WHITE</v>
          </cell>
          <cell r="E1188">
            <v>6010</v>
          </cell>
          <cell r="F1188" t="str">
            <v>шт</v>
          </cell>
        </row>
        <row r="1189">
          <cell r="B1189" t="str">
            <v>EVL202.WHT</v>
          </cell>
          <cell r="C1189" t="str">
            <v xml:space="preserve">                    Комплект траверс (40х20) для приставки 600</v>
          </cell>
          <cell r="D1189" t="str">
            <v>WHITE</v>
          </cell>
          <cell r="E1189">
            <v>5596</v>
          </cell>
          <cell r="F1189" t="str">
            <v>шт</v>
          </cell>
        </row>
        <row r="1190">
          <cell r="B1190" t="str">
            <v>EVL099.ANT</v>
          </cell>
          <cell r="C1190" t="str">
            <v xml:space="preserve">                    Комплект траверс (40х20) для приставки 800</v>
          </cell>
          <cell r="D1190" t="str">
            <v>АНТРАЦИТ</v>
          </cell>
          <cell r="E1190">
            <v>5772</v>
          </cell>
          <cell r="F1190" t="str">
            <v>шт</v>
          </cell>
        </row>
        <row r="1191">
          <cell r="B1191" t="str">
            <v>EVL099.WHT</v>
          </cell>
          <cell r="C1191" t="str">
            <v xml:space="preserve">                    Комплект траверс (40х20) для приставки 800</v>
          </cell>
          <cell r="D1191" t="str">
            <v>WHITE</v>
          </cell>
          <cell r="E1191">
            <v>5772</v>
          </cell>
          <cell r="F1191" t="str">
            <v>шт</v>
          </cell>
        </row>
        <row r="1192">
          <cell r="B1192" t="str">
            <v>EVL053.WHT</v>
          </cell>
          <cell r="C1192" t="str">
            <v xml:space="preserve">                    Комплект траверс (40х20) для прямого стола 1000</v>
          </cell>
          <cell r="D1192" t="str">
            <v>WHITE</v>
          </cell>
          <cell r="E1192">
            <v>5869</v>
          </cell>
          <cell r="F1192" t="str">
            <v>шт</v>
          </cell>
        </row>
        <row r="1193">
          <cell r="B1193" t="str">
            <v>EVL053.ANT</v>
          </cell>
          <cell r="C1193" t="str">
            <v xml:space="preserve">                    Комплект траверс (40х20) для прямого стола 1000</v>
          </cell>
          <cell r="D1193" t="str">
            <v>АНТРАЦИТ</v>
          </cell>
          <cell r="E1193">
            <v>5869</v>
          </cell>
          <cell r="F1193" t="str">
            <v>шт</v>
          </cell>
        </row>
        <row r="1194">
          <cell r="B1194" t="str">
            <v>EVL002.ANT</v>
          </cell>
          <cell r="C1194" t="str">
            <v xml:space="preserve">                    Комплект траверс (40х20) для прямого стола 1200</v>
          </cell>
          <cell r="D1194" t="str">
            <v>АНТРАЦИТ</v>
          </cell>
          <cell r="E1194">
            <v>6117</v>
          </cell>
          <cell r="F1194" t="str">
            <v>шт</v>
          </cell>
        </row>
        <row r="1195">
          <cell r="B1195" t="str">
            <v>EVL002.WHT</v>
          </cell>
          <cell r="C1195" t="str">
            <v xml:space="preserve">                    Комплект траверс (40х20) для прямого стола 1200</v>
          </cell>
          <cell r="D1195" t="str">
            <v>WHITE</v>
          </cell>
          <cell r="E1195">
            <v>6117</v>
          </cell>
          <cell r="F1195" t="str">
            <v>шт</v>
          </cell>
        </row>
        <row r="1196">
          <cell r="B1196" t="str">
            <v>EVL003.BL</v>
          </cell>
          <cell r="C1196" t="str">
            <v xml:space="preserve">                    Комплект траверс (40х20) для прямого стола 1400</v>
          </cell>
          <cell r="D1196" t="str">
            <v>ЧЕРНЫЙ</v>
          </cell>
          <cell r="E1196">
            <v>6328</v>
          </cell>
          <cell r="F1196" t="str">
            <v>шт</v>
          </cell>
        </row>
        <row r="1197">
          <cell r="B1197" t="str">
            <v>EVL003.ANT</v>
          </cell>
          <cell r="C1197" t="str">
            <v xml:space="preserve">                    Комплект траверс (40х20) для прямого стола 1400</v>
          </cell>
          <cell r="D1197" t="str">
            <v>АНТРАЦИТ</v>
          </cell>
          <cell r="E1197">
            <v>6328</v>
          </cell>
          <cell r="F1197" t="str">
            <v>шт</v>
          </cell>
        </row>
        <row r="1198">
          <cell r="B1198" t="str">
            <v>EVL003.GR</v>
          </cell>
          <cell r="C1198" t="str">
            <v xml:space="preserve">                    Комплект траверс (40х20) для прямого стола 1400</v>
          </cell>
          <cell r="D1198" t="str">
            <v>GREY</v>
          </cell>
          <cell r="E1198">
            <v>6328</v>
          </cell>
          <cell r="F1198" t="str">
            <v>шт</v>
          </cell>
        </row>
        <row r="1199">
          <cell r="B1199" t="str">
            <v>EVL003.WHT</v>
          </cell>
          <cell r="C1199" t="str">
            <v xml:space="preserve">                    Комплект траверс (40х20) для прямого стола 1400</v>
          </cell>
          <cell r="D1199" t="str">
            <v>WHITE</v>
          </cell>
          <cell r="E1199">
            <v>6328</v>
          </cell>
          <cell r="F1199" t="str">
            <v>шт</v>
          </cell>
        </row>
        <row r="1200">
          <cell r="B1200" t="str">
            <v>EVL004.ANT</v>
          </cell>
          <cell r="C1200" t="str">
            <v xml:space="preserve">                    Комплект траверс (40х20) для прямого стола 1600</v>
          </cell>
          <cell r="D1200" t="str">
            <v>АНТРАЦИТ</v>
          </cell>
          <cell r="E1200">
            <v>6504</v>
          </cell>
          <cell r="F1200" t="str">
            <v>шт</v>
          </cell>
        </row>
        <row r="1201">
          <cell r="B1201" t="str">
            <v>EVL004.BL</v>
          </cell>
          <cell r="C1201" t="str">
            <v xml:space="preserve">                    Комплект траверс (40х20) для прямого стола 1600</v>
          </cell>
          <cell r="D1201" t="str">
            <v>ЧЕРНЫЙ</v>
          </cell>
          <cell r="E1201">
            <v>6504</v>
          </cell>
          <cell r="F1201" t="str">
            <v>шт</v>
          </cell>
        </row>
        <row r="1202">
          <cell r="B1202" t="str">
            <v>EVL004.WHT</v>
          </cell>
          <cell r="C1202" t="str">
            <v xml:space="preserve">                    Комплект траверс (40х20) для прямого стола 1600</v>
          </cell>
          <cell r="D1202" t="str">
            <v>WHITE</v>
          </cell>
          <cell r="E1202">
            <v>6504</v>
          </cell>
          <cell r="F1202" t="str">
            <v>шт</v>
          </cell>
        </row>
        <row r="1203">
          <cell r="B1203" t="str">
            <v>EVL004.GR</v>
          </cell>
          <cell r="C1203" t="str">
            <v xml:space="preserve">                    Комплект траверс (40х20) для прямого стола 1600</v>
          </cell>
          <cell r="D1203" t="str">
            <v>GREY</v>
          </cell>
          <cell r="E1203">
            <v>6504</v>
          </cell>
          <cell r="F1203" t="str">
            <v>шт</v>
          </cell>
        </row>
        <row r="1204">
          <cell r="B1204" t="str">
            <v>EVL035.ANT</v>
          </cell>
          <cell r="C1204" t="str">
            <v xml:space="preserve">                    Комплект траверс (40х20) для прямого стола 1800</v>
          </cell>
          <cell r="D1204" t="str">
            <v>АНТРАЦИТ</v>
          </cell>
          <cell r="E1204">
            <v>6702</v>
          </cell>
          <cell r="F1204" t="str">
            <v>шт</v>
          </cell>
        </row>
        <row r="1205">
          <cell r="B1205" t="str">
            <v>EVL035.WHT</v>
          </cell>
          <cell r="C1205" t="str">
            <v xml:space="preserve">                    Комплект траверс (40х20) для прямого стола 1800</v>
          </cell>
          <cell r="D1205" t="str">
            <v>WHITE</v>
          </cell>
          <cell r="E1205">
            <v>6702</v>
          </cell>
          <cell r="F1205" t="str">
            <v>шт</v>
          </cell>
        </row>
        <row r="1206">
          <cell r="B1206" t="str">
            <v>EVL035.GR</v>
          </cell>
          <cell r="C1206" t="str">
            <v xml:space="preserve">                    Комплект траверс (40х20) для прямого стола 1800</v>
          </cell>
          <cell r="D1206" t="str">
            <v>GREY</v>
          </cell>
          <cell r="E1206">
            <v>6702</v>
          </cell>
          <cell r="F1206" t="str">
            <v>шт</v>
          </cell>
        </row>
        <row r="1207">
          <cell r="B1207" t="str">
            <v>EVL093.WHT</v>
          </cell>
          <cell r="C1207" t="str">
            <v xml:space="preserve">                    Комплект траверс (40х20) для эргономичного стола</v>
          </cell>
          <cell r="D1207" t="str">
            <v>WHITE</v>
          </cell>
          <cell r="E1207">
            <v>5508</v>
          </cell>
          <cell r="F1207" t="str">
            <v>шт</v>
          </cell>
        </row>
        <row r="1208">
          <cell r="B1208" t="str">
            <v>EVL014.WHT</v>
          </cell>
          <cell r="C1208" t="str">
            <v xml:space="preserve">                    Комплект траверс (60х30) для приставки 1000</v>
          </cell>
          <cell r="D1208" t="str">
            <v>WHITE</v>
          </cell>
          <cell r="E1208">
            <v>5869</v>
          </cell>
          <cell r="F1208" t="str">
            <v>шт</v>
          </cell>
        </row>
        <row r="1209">
          <cell r="B1209" t="str">
            <v>EVL014.ANT</v>
          </cell>
          <cell r="C1209" t="str">
            <v xml:space="preserve">                    Комплект траверс (60х30) для приставки 1000</v>
          </cell>
          <cell r="D1209" t="str">
            <v>АНТРАЦИТ</v>
          </cell>
          <cell r="E1209">
            <v>5869</v>
          </cell>
          <cell r="F1209" t="str">
            <v>шт</v>
          </cell>
        </row>
        <row r="1210">
          <cell r="B1210" t="str">
            <v>EVL098.ANT</v>
          </cell>
          <cell r="C1210" t="str">
            <v xml:space="preserve">                    Комплект траверс (60х30) для приставки 1200</v>
          </cell>
          <cell r="D1210" t="str">
            <v>АНТРАЦИТ</v>
          </cell>
          <cell r="E1210">
            <v>6010</v>
          </cell>
          <cell r="F1210" t="str">
            <v>шт</v>
          </cell>
        </row>
        <row r="1211">
          <cell r="B1211" t="str">
            <v>EVL098.WHT</v>
          </cell>
          <cell r="C1211" t="str">
            <v xml:space="preserve">                    Комплект траверс (60х30) для приставки 1200</v>
          </cell>
          <cell r="D1211" t="str">
            <v>WHITE</v>
          </cell>
          <cell r="E1211">
            <v>6010</v>
          </cell>
          <cell r="F1211" t="str">
            <v>шт</v>
          </cell>
        </row>
        <row r="1212">
          <cell r="B1212" t="str">
            <v>EVL203.WHT</v>
          </cell>
          <cell r="C1212" t="str">
            <v xml:space="preserve">                    Комплект траверс (60х30) для приставки 600</v>
          </cell>
          <cell r="D1212" t="str">
            <v>WHITE</v>
          </cell>
          <cell r="E1212">
            <v>5596</v>
          </cell>
          <cell r="F1212" t="str">
            <v>шт</v>
          </cell>
        </row>
        <row r="1213">
          <cell r="B1213" t="str">
            <v>EVL201.ANT</v>
          </cell>
          <cell r="C1213" t="str">
            <v xml:space="preserve">                    Комплект траверс (60х30) для приставки 800</v>
          </cell>
          <cell r="D1213" t="str">
            <v>АНТРАЦИТ</v>
          </cell>
          <cell r="E1213">
            <v>5772</v>
          </cell>
          <cell r="F1213" t="str">
            <v>шт</v>
          </cell>
        </row>
        <row r="1214">
          <cell r="B1214" t="str">
            <v>EVL201.WHT</v>
          </cell>
          <cell r="C1214" t="str">
            <v xml:space="preserve">                    Комплект траверс (60х30) для приставки 800</v>
          </cell>
          <cell r="D1214" t="str">
            <v>WHITE</v>
          </cell>
          <cell r="E1214">
            <v>5772</v>
          </cell>
          <cell r="F1214" t="str">
            <v>шт</v>
          </cell>
        </row>
        <row r="1215">
          <cell r="B1215" t="str">
            <v>EVL054.ANT</v>
          </cell>
          <cell r="C1215" t="str">
            <v xml:space="preserve">                    Комплект траверс (60х30) для прямого стола 1000</v>
          </cell>
          <cell r="D1215" t="str">
            <v>АНТРАЦИТ</v>
          </cell>
          <cell r="E1215">
            <v>5764</v>
          </cell>
          <cell r="F1215" t="str">
            <v>шт</v>
          </cell>
        </row>
        <row r="1216">
          <cell r="B1216" t="str">
            <v>EVL054.WHT</v>
          </cell>
          <cell r="C1216" t="str">
            <v xml:space="preserve">                    Комплект траверс (60х30) для прямого стола 1000</v>
          </cell>
          <cell r="D1216" t="str">
            <v>WHITE</v>
          </cell>
          <cell r="E1216">
            <v>5764</v>
          </cell>
          <cell r="F1216" t="str">
            <v>шт</v>
          </cell>
        </row>
        <row r="1217">
          <cell r="B1217" t="str">
            <v>EVL006.WHT</v>
          </cell>
          <cell r="C1217" t="str">
            <v xml:space="preserve">                    Комплект траверс (60х30) для прямого стола 1200</v>
          </cell>
          <cell r="D1217" t="str">
            <v>WHITE</v>
          </cell>
          <cell r="E1217">
            <v>6010</v>
          </cell>
          <cell r="F1217" t="str">
            <v>шт</v>
          </cell>
        </row>
        <row r="1218">
          <cell r="B1218" t="str">
            <v>EVL006.ANT</v>
          </cell>
          <cell r="C1218" t="str">
            <v xml:space="preserve">                    Комплект траверс (60х30) для прямого стола 1200</v>
          </cell>
          <cell r="D1218" t="str">
            <v>АНТРАЦИТ</v>
          </cell>
          <cell r="E1218">
            <v>6010</v>
          </cell>
          <cell r="F1218" t="str">
            <v>шт</v>
          </cell>
        </row>
        <row r="1219">
          <cell r="B1219" t="str">
            <v>EVL007.ANT</v>
          </cell>
          <cell r="C1219" t="str">
            <v xml:space="preserve">                    Комплект траверс (60х30) для прямого стола 1400</v>
          </cell>
          <cell r="D1219" t="str">
            <v>АНТРАЦИТ</v>
          </cell>
          <cell r="E1219">
            <v>6321</v>
          </cell>
          <cell r="F1219" t="str">
            <v>шт</v>
          </cell>
        </row>
        <row r="1220">
          <cell r="B1220" t="str">
            <v>EVL007.WHT</v>
          </cell>
          <cell r="C1220" t="str">
            <v xml:space="preserve">                    Комплект траверс (60х30) для прямого стола 1400</v>
          </cell>
          <cell r="D1220" t="str">
            <v>WHITE</v>
          </cell>
          <cell r="E1220">
            <v>6321</v>
          </cell>
          <cell r="F1220" t="str">
            <v>шт</v>
          </cell>
        </row>
        <row r="1221">
          <cell r="B1221" t="str">
            <v>EVL008.WHT</v>
          </cell>
          <cell r="C1221" t="str">
            <v xml:space="preserve">                    Комплект траверс (60х30) для прямого стола 1600</v>
          </cell>
          <cell r="D1221" t="str">
            <v>WHITE</v>
          </cell>
          <cell r="E1221">
            <v>6398</v>
          </cell>
          <cell r="F1221" t="str">
            <v>шт</v>
          </cell>
        </row>
        <row r="1222">
          <cell r="B1222" t="str">
            <v>EVL008.ANT</v>
          </cell>
          <cell r="C1222" t="str">
            <v xml:space="preserve">                    Комплект траверс (60х30) для прямого стола 1600</v>
          </cell>
          <cell r="D1222" t="str">
            <v>АНТРАЦИТ</v>
          </cell>
          <cell r="E1222">
            <v>6398</v>
          </cell>
          <cell r="F1222" t="str">
            <v>шт</v>
          </cell>
        </row>
        <row r="1223">
          <cell r="B1223" t="str">
            <v>EVL036.ANT</v>
          </cell>
          <cell r="C1223" t="str">
            <v xml:space="preserve">                    Комплект траверс (60х30) для прямого стола 1800</v>
          </cell>
          <cell r="D1223" t="str">
            <v>АНТРАЦИТ</v>
          </cell>
          <cell r="E1223">
            <v>6573</v>
          </cell>
          <cell r="F1223" t="str">
            <v>шт</v>
          </cell>
        </row>
        <row r="1224">
          <cell r="B1224" t="str">
            <v>EVL036.WHT</v>
          </cell>
          <cell r="C1224" t="str">
            <v xml:space="preserve">                    Комплект траверс (60х30) для прямого стола 1800</v>
          </cell>
          <cell r="D1224" t="str">
            <v>WHITE</v>
          </cell>
          <cell r="E1224">
            <v>6573</v>
          </cell>
          <cell r="F1224" t="str">
            <v>шт</v>
          </cell>
        </row>
        <row r="1225">
          <cell r="B1225" t="str">
            <v>EVL094.ANT</v>
          </cell>
          <cell r="C1225" t="str">
            <v xml:space="preserve">                    Комплект траверс (60х30) для эргономичного стола</v>
          </cell>
          <cell r="D1225" t="str">
            <v>АНТРАЦИТ</v>
          </cell>
          <cell r="E1225">
            <v>5508</v>
          </cell>
          <cell r="F1225" t="str">
            <v>шт</v>
          </cell>
        </row>
        <row r="1226">
          <cell r="B1226" t="str">
            <v>EVL094.WHT</v>
          </cell>
          <cell r="C1226" t="str">
            <v xml:space="preserve">                    Комплект траверс (60х30) для эргономичного стола</v>
          </cell>
          <cell r="D1226" t="str">
            <v>WHITE</v>
          </cell>
          <cell r="E1226">
            <v>5508</v>
          </cell>
          <cell r="F1226" t="str">
            <v>шт</v>
          </cell>
        </row>
        <row r="1227">
          <cell r="B1227" t="str">
            <v>EVL290.ANT</v>
          </cell>
          <cell r="C1227" t="str">
            <v xml:space="preserve">                    Контейнер подвесной с 1-м ящиком</v>
          </cell>
          <cell r="D1227" t="str">
            <v>АНТРАЦИТ</v>
          </cell>
          <cell r="E1227">
            <v>5690</v>
          </cell>
          <cell r="F1227" t="str">
            <v>шт</v>
          </cell>
        </row>
        <row r="1228">
          <cell r="B1228" t="str">
            <v>EVL056.ANT</v>
          </cell>
          <cell r="C1228" t="str">
            <v xml:space="preserve">                    Набор опор цельносварных крайних 40x40 А600</v>
          </cell>
          <cell r="D1228" t="str">
            <v>АНТРАЦИТ</v>
          </cell>
          <cell r="E1228">
            <v>8623</v>
          </cell>
          <cell r="F1228" t="str">
            <v>шт</v>
          </cell>
        </row>
        <row r="1229">
          <cell r="B1229" t="str">
            <v>EVL029.WHT</v>
          </cell>
          <cell r="C1229" t="str">
            <v xml:space="preserve">                    Набор опор цельносварных крайних 40x40 П600</v>
          </cell>
          <cell r="D1229" t="str">
            <v>WHITE</v>
          </cell>
          <cell r="E1229">
            <v>8623</v>
          </cell>
          <cell r="F1229" t="str">
            <v>шт</v>
          </cell>
        </row>
        <row r="1230">
          <cell r="B1230" t="str">
            <v>EVL001.BL</v>
          </cell>
          <cell r="C1230" t="str">
            <v xml:space="preserve">                    Набор опор цельносварных крайних 40x40 П700</v>
          </cell>
          <cell r="D1230" t="str">
            <v>ЧЕРНЫЙ</v>
          </cell>
          <cell r="E1230">
            <v>8878</v>
          </cell>
          <cell r="F1230" t="str">
            <v>шт</v>
          </cell>
        </row>
        <row r="1231">
          <cell r="B1231" t="str">
            <v>EVL001.ANT</v>
          </cell>
          <cell r="C1231" t="str">
            <v xml:space="preserve">                    Набор опор цельносварных крайних 40x40 П700</v>
          </cell>
          <cell r="D1231" t="str">
            <v>АНТРАЦИТ</v>
          </cell>
          <cell r="E1231">
            <v>8878</v>
          </cell>
          <cell r="F1231" t="str">
            <v>шт</v>
          </cell>
        </row>
        <row r="1232">
          <cell r="B1232" t="str">
            <v>EVL001.GR</v>
          </cell>
          <cell r="C1232" t="str">
            <v xml:space="preserve">                    Набор опор цельносварных крайних 40x40 П700</v>
          </cell>
          <cell r="D1232" t="str">
            <v>GREY</v>
          </cell>
          <cell r="E1232">
            <v>8878</v>
          </cell>
          <cell r="F1232" t="str">
            <v>шт</v>
          </cell>
        </row>
        <row r="1233">
          <cell r="B1233" t="str">
            <v>EVL001.WHT</v>
          </cell>
          <cell r="C1233" t="str">
            <v xml:space="preserve">                    Набор опор цельносварных крайних 40x40 П700</v>
          </cell>
          <cell r="D1233" t="str">
            <v>WHITE</v>
          </cell>
          <cell r="E1233">
            <v>8878</v>
          </cell>
          <cell r="F1233" t="str">
            <v>шт</v>
          </cell>
        </row>
        <row r="1234">
          <cell r="B1234" t="str">
            <v>EVL047.ANT</v>
          </cell>
          <cell r="C1234" t="str">
            <v xml:space="preserve">                    Набор опор цельносварных крайних 40x40 П800</v>
          </cell>
          <cell r="D1234" t="str">
            <v>АНТРАЦИТ</v>
          </cell>
          <cell r="E1234">
            <v>9055</v>
          </cell>
          <cell r="F1234" t="str">
            <v>шт</v>
          </cell>
        </row>
        <row r="1235">
          <cell r="B1235" t="str">
            <v>EVL047.WHT</v>
          </cell>
          <cell r="C1235" t="str">
            <v xml:space="preserve">                    Набор опор цельносварных крайних 40x40 П800</v>
          </cell>
          <cell r="D1235" t="str">
            <v>WHITE</v>
          </cell>
          <cell r="E1235">
            <v>9055</v>
          </cell>
          <cell r="F1235" t="str">
            <v>шт</v>
          </cell>
        </row>
        <row r="1236">
          <cell r="B1236" t="str">
            <v>EVL047.BL</v>
          </cell>
          <cell r="C1236" t="str">
            <v xml:space="preserve">                    Набор опор цельносварных крайних 40x40 П800</v>
          </cell>
          <cell r="D1236" t="str">
            <v>ЧЕРНЫЙ</v>
          </cell>
          <cell r="E1236">
            <v>9055</v>
          </cell>
          <cell r="F1236" t="str">
            <v>шт</v>
          </cell>
        </row>
        <row r="1237">
          <cell r="B1237" t="str">
            <v>EVL055.ANT</v>
          </cell>
          <cell r="C1237" t="str">
            <v xml:space="preserve">                    Набор опор цельносварных крайних 60x30 A600</v>
          </cell>
          <cell r="D1237" t="str">
            <v>АНТРАЦИТ</v>
          </cell>
          <cell r="E1237">
            <v>8891</v>
          </cell>
          <cell r="F1237" t="str">
            <v>шт</v>
          </cell>
        </row>
        <row r="1238">
          <cell r="B1238" t="str">
            <v>EVL055.WHT</v>
          </cell>
          <cell r="C1238" t="str">
            <v xml:space="preserve">                    Набор опор цельносварных крайних 60x30 А600</v>
          </cell>
          <cell r="D1238" t="str">
            <v>WHITE</v>
          </cell>
          <cell r="E1238">
            <v>8891</v>
          </cell>
          <cell r="F1238" t="str">
            <v>шт</v>
          </cell>
        </row>
        <row r="1239">
          <cell r="B1239" t="str">
            <v>EVL059.ANT</v>
          </cell>
          <cell r="C1239" t="str">
            <v xml:space="preserve">                    Набор опор цельносварных крайних 60x30 А700</v>
          </cell>
          <cell r="D1239" t="str">
            <v>АНТРАЦИТ</v>
          </cell>
          <cell r="E1239">
            <v>9110</v>
          </cell>
          <cell r="F1239" t="str">
            <v>шт</v>
          </cell>
        </row>
        <row r="1240">
          <cell r="B1240" t="str">
            <v>EVL059.WHT</v>
          </cell>
          <cell r="C1240" t="str">
            <v xml:space="preserve">                    Набор опор цельносварных крайних 60x30 А700</v>
          </cell>
          <cell r="D1240" t="str">
            <v>WHITE</v>
          </cell>
          <cell r="E1240">
            <v>9110</v>
          </cell>
          <cell r="F1240" t="str">
            <v>шт</v>
          </cell>
        </row>
        <row r="1241">
          <cell r="B1241" t="str">
            <v>EVL063.ANT</v>
          </cell>
          <cell r="C1241" t="str">
            <v xml:space="preserve">                    Набор опор цельносварных крайних 60x30 А800</v>
          </cell>
          <cell r="D1241" t="str">
            <v>АНТРАЦИТ</v>
          </cell>
          <cell r="E1241">
            <v>9428</v>
          </cell>
          <cell r="F1241" t="str">
            <v>шт</v>
          </cell>
        </row>
        <row r="1242">
          <cell r="B1242" t="str">
            <v>EVL063.WHT</v>
          </cell>
          <cell r="C1242" t="str">
            <v xml:space="preserve">                    Набор опор цельносварных крайних 60x30 А800</v>
          </cell>
          <cell r="D1242" t="str">
            <v>WHITE</v>
          </cell>
          <cell r="E1242">
            <v>9428</v>
          </cell>
          <cell r="F1242" t="str">
            <v>шт</v>
          </cell>
        </row>
        <row r="1243">
          <cell r="B1243" t="str">
            <v>EVL027.WHT</v>
          </cell>
          <cell r="C1243" t="str">
            <v xml:space="preserve">                    Набор опор цельносварных крайних 60x30 П600</v>
          </cell>
          <cell r="D1243" t="str">
            <v>WHITE</v>
          </cell>
          <cell r="E1243">
            <v>8717</v>
          </cell>
          <cell r="F1243" t="str">
            <v>шт</v>
          </cell>
        </row>
        <row r="1244">
          <cell r="B1244" t="str">
            <v>EVL027.ANT</v>
          </cell>
          <cell r="C1244" t="str">
            <v xml:space="preserve">                    Набор опор цельносварных крайних 60x30 П600</v>
          </cell>
          <cell r="D1244" t="str">
            <v>АНТРАЦИТ</v>
          </cell>
          <cell r="E1244">
            <v>8717</v>
          </cell>
          <cell r="F1244" t="str">
            <v>шт</v>
          </cell>
        </row>
        <row r="1245">
          <cell r="B1245" t="str">
            <v>EVL005.WHT</v>
          </cell>
          <cell r="C1245" t="str">
            <v xml:space="preserve">                    Набор опор цельносварных крайних 60x30 П700</v>
          </cell>
          <cell r="D1245" t="str">
            <v>WHITE</v>
          </cell>
          <cell r="E1245">
            <v>9110</v>
          </cell>
          <cell r="F1245" t="str">
            <v>шт</v>
          </cell>
        </row>
        <row r="1246">
          <cell r="B1246" t="str">
            <v>EVL005.ANT</v>
          </cell>
          <cell r="C1246" t="str">
            <v xml:space="preserve">                    Набор опор цельносварных крайних 60x30 П700</v>
          </cell>
          <cell r="D1246" t="str">
            <v>АНТРАЦИТ</v>
          </cell>
          <cell r="E1246">
            <v>9110</v>
          </cell>
          <cell r="F1246" t="str">
            <v>шт</v>
          </cell>
        </row>
        <row r="1247">
          <cell r="B1247" t="str">
            <v>EVL045.ANT</v>
          </cell>
          <cell r="C1247" t="str">
            <v xml:space="preserve">                    Набор опор цельносварных крайних 60x30 П800</v>
          </cell>
          <cell r="D1247" t="str">
            <v>АНТРАЦИТ</v>
          </cell>
          <cell r="E1247">
            <v>9422</v>
          </cell>
          <cell r="F1247" t="str">
            <v>шт</v>
          </cell>
        </row>
        <row r="1248">
          <cell r="B1248" t="str">
            <v>EVL045.WHT</v>
          </cell>
          <cell r="C1248" t="str">
            <v xml:space="preserve">                    Набор опор цельносварных крайних 60x30 П800</v>
          </cell>
          <cell r="D1248" t="str">
            <v>WHITE</v>
          </cell>
          <cell r="E1248">
            <v>9422</v>
          </cell>
          <cell r="F1248" t="str">
            <v>шт</v>
          </cell>
        </row>
        <row r="1249">
          <cell r="B1249" t="str">
            <v>EVL045.GR</v>
          </cell>
          <cell r="C1249" t="str">
            <v xml:space="preserve">                    Набор опор цельносварных крайних 60x30 П800</v>
          </cell>
          <cell r="D1249" t="str">
            <v>GREY</v>
          </cell>
          <cell r="E1249">
            <v>9422</v>
          </cell>
          <cell r="F1249" t="str">
            <v>шт</v>
          </cell>
        </row>
        <row r="1250">
          <cell r="B1250" t="str">
            <v>EVL083.WHT</v>
          </cell>
          <cell r="C1250" t="str">
            <v xml:space="preserve">                    Опора приставки цельносварная 40x40 О500</v>
          </cell>
          <cell r="D1250" t="str">
            <v>WHITE</v>
          </cell>
          <cell r="E1250">
            <v>4939</v>
          </cell>
          <cell r="F1250" t="str">
            <v>шт</v>
          </cell>
        </row>
        <row r="1251">
          <cell r="B1251" t="str">
            <v>EVL010.GR</v>
          </cell>
          <cell r="C1251" t="str">
            <v xml:space="preserve">                    Опора приставки цельносварная 40x40 П500</v>
          </cell>
          <cell r="D1251" t="str">
            <v>GREY</v>
          </cell>
          <cell r="E1251">
            <v>4939</v>
          </cell>
          <cell r="F1251" t="str">
            <v>шт</v>
          </cell>
        </row>
        <row r="1252">
          <cell r="B1252" t="str">
            <v>EVL010.WHT</v>
          </cell>
          <cell r="C1252" t="str">
            <v xml:space="preserve">                    Опора приставки цельносварная 40x40 П500</v>
          </cell>
          <cell r="D1252" t="str">
            <v>WHITE</v>
          </cell>
          <cell r="E1252">
            <v>4939</v>
          </cell>
          <cell r="F1252" t="str">
            <v>шт</v>
          </cell>
        </row>
        <row r="1253">
          <cell r="B1253" t="str">
            <v>EVL010.ANT</v>
          </cell>
          <cell r="C1253" t="str">
            <v xml:space="preserve">                    Опора приставки цельносварная 40x40 П500</v>
          </cell>
          <cell r="D1253" t="str">
            <v>АНТРАЦИТ</v>
          </cell>
          <cell r="E1253">
            <v>4939</v>
          </cell>
          <cell r="F1253" t="str">
            <v>шт</v>
          </cell>
        </row>
        <row r="1254">
          <cell r="B1254" t="str">
            <v>EVL095.WHT</v>
          </cell>
          <cell r="C1254" t="str">
            <v xml:space="preserve">                    Опора приставки цельносварная 40x40 П600</v>
          </cell>
          <cell r="D1254" t="str">
            <v>WHITE</v>
          </cell>
          <cell r="E1254">
            <v>5021</v>
          </cell>
          <cell r="F1254" t="str">
            <v>шт</v>
          </cell>
        </row>
        <row r="1255">
          <cell r="B1255" t="str">
            <v>EVL095.ANT</v>
          </cell>
          <cell r="C1255" t="str">
            <v xml:space="preserve">                    Опора приставки цельносварная 40x40 П600</v>
          </cell>
          <cell r="D1255" t="str">
            <v>АНТРАЦИТ</v>
          </cell>
          <cell r="E1255">
            <v>5021</v>
          </cell>
          <cell r="F1255" t="str">
            <v>шт</v>
          </cell>
        </row>
        <row r="1256">
          <cell r="B1256" t="str">
            <v>EVL084.WHT</v>
          </cell>
          <cell r="C1256" t="str">
            <v xml:space="preserve">                    Опора приставки цельносварная 40x40 П700</v>
          </cell>
          <cell r="D1256" t="str">
            <v>WHITE</v>
          </cell>
          <cell r="E1256">
            <v>5057</v>
          </cell>
          <cell r="F1256" t="str">
            <v>шт</v>
          </cell>
        </row>
        <row r="1257">
          <cell r="B1257" t="str">
            <v>EVL084.ANT</v>
          </cell>
          <cell r="C1257" t="str">
            <v xml:space="preserve">                    Опора приставки цельносварная 40x40 П700</v>
          </cell>
          <cell r="D1257" t="str">
            <v>АНТРАЦИТ</v>
          </cell>
          <cell r="E1257">
            <v>5057</v>
          </cell>
          <cell r="F1257" t="str">
            <v>шт</v>
          </cell>
        </row>
        <row r="1258">
          <cell r="B1258" t="str">
            <v>EVL012.WHT</v>
          </cell>
          <cell r="C1258" t="str">
            <v xml:space="preserve">                    Опора приставки цельносварная 60x30 O500</v>
          </cell>
          <cell r="D1258" t="str">
            <v>WHITE</v>
          </cell>
          <cell r="E1258">
            <v>5039</v>
          </cell>
          <cell r="F1258" t="str">
            <v>шт</v>
          </cell>
        </row>
        <row r="1259">
          <cell r="B1259" t="str">
            <v>EVL012.ANT</v>
          </cell>
          <cell r="C1259" t="str">
            <v xml:space="preserve">                    Опора приставки цельносварная 60x30 O500</v>
          </cell>
          <cell r="D1259" t="str">
            <v>АНТРАЦИТ</v>
          </cell>
          <cell r="E1259">
            <v>5039</v>
          </cell>
          <cell r="F1259" t="str">
            <v>шт</v>
          </cell>
        </row>
        <row r="1260">
          <cell r="B1260" t="str">
            <v>EVL207.ANT</v>
          </cell>
          <cell r="C1260" t="str">
            <v xml:space="preserve">                    Опора приставки цельносварная 60x30 О600</v>
          </cell>
          <cell r="D1260" t="str">
            <v>АНТРАЦИТ</v>
          </cell>
          <cell r="E1260">
            <v>5905</v>
          </cell>
          <cell r="F1260" t="str">
            <v>шт</v>
          </cell>
        </row>
        <row r="1261">
          <cell r="B1261" t="str">
            <v>EVL206.ANT</v>
          </cell>
          <cell r="C1261" t="str">
            <v xml:space="preserve">                    Опора приставки цельносварная 60x30 О700</v>
          </cell>
          <cell r="D1261" t="str">
            <v>АНТРАЦИТ</v>
          </cell>
          <cell r="E1261">
            <v>5762</v>
          </cell>
          <cell r="F1261" t="str">
            <v>шт</v>
          </cell>
        </row>
        <row r="1262">
          <cell r="B1262" t="str">
            <v>EVL011.WHT</v>
          </cell>
          <cell r="C1262" t="str">
            <v xml:space="preserve">                    Опора приставки цельносварная 60x30 П500</v>
          </cell>
          <cell r="D1262" t="str">
            <v>WHITE</v>
          </cell>
          <cell r="E1262">
            <v>5039</v>
          </cell>
          <cell r="F1262" t="str">
            <v>шт</v>
          </cell>
        </row>
        <row r="1263">
          <cell r="B1263" t="str">
            <v>EVL011.ANT</v>
          </cell>
          <cell r="C1263" t="str">
            <v xml:space="preserve">                    Опора приставки цельносварная 60x30 П500</v>
          </cell>
          <cell r="D1263" t="str">
            <v>АНТРАЦИТ</v>
          </cell>
          <cell r="E1263">
            <v>5039</v>
          </cell>
          <cell r="F1263" t="str">
            <v>шт</v>
          </cell>
        </row>
        <row r="1264">
          <cell r="B1264" t="str">
            <v>EVL096.ANT</v>
          </cell>
          <cell r="C1264" t="str">
            <v xml:space="preserve">                    Опора приставки цельносварная 60x30 П600</v>
          </cell>
          <cell r="D1264" t="str">
            <v>АНТРАЦИТ</v>
          </cell>
          <cell r="E1264">
            <v>5127</v>
          </cell>
          <cell r="F1264" t="str">
            <v>шт</v>
          </cell>
        </row>
        <row r="1265">
          <cell r="B1265" t="str">
            <v>EVL096.WHT</v>
          </cell>
          <cell r="C1265" t="str">
            <v xml:space="preserve">                    Опора приставки цельносварная 60x30 П600</v>
          </cell>
          <cell r="D1265" t="str">
            <v>WHITE</v>
          </cell>
          <cell r="E1265">
            <v>5127</v>
          </cell>
          <cell r="F1265" t="str">
            <v>шт</v>
          </cell>
        </row>
        <row r="1266">
          <cell r="B1266" t="str">
            <v>EVL085.ANT</v>
          </cell>
          <cell r="C1266" t="str">
            <v xml:space="preserve">                    Опора приставки цельносварная 60x30 П700</v>
          </cell>
          <cell r="D1266" t="str">
            <v>АНТРАЦИТ</v>
          </cell>
          <cell r="E1266">
            <v>5232</v>
          </cell>
          <cell r="F1266" t="str">
            <v>шт</v>
          </cell>
        </row>
        <row r="1267">
          <cell r="B1267" t="str">
            <v>EVL085.WHT</v>
          </cell>
          <cell r="C1267" t="str">
            <v xml:space="preserve">                    Опора приставки цельносварная 60х30 П700</v>
          </cell>
          <cell r="D1267" t="str">
            <v>WHITE</v>
          </cell>
          <cell r="E1267">
            <v>5232</v>
          </cell>
          <cell r="F1267" t="str">
            <v>шт</v>
          </cell>
        </row>
        <row r="1268">
          <cell r="B1268" t="str">
            <v>EVL021.WHT</v>
          </cell>
          <cell r="C1268" t="str">
            <v xml:space="preserve">                    Опора цельносварная крайняя 40x40 O1436</v>
          </cell>
          <cell r="D1268" t="str">
            <v>WHITE</v>
          </cell>
          <cell r="E1268">
            <v>7282</v>
          </cell>
          <cell r="F1268" t="str">
            <v>шт</v>
          </cell>
        </row>
        <row r="1269">
          <cell r="B1269" t="str">
            <v>EVL030.ANT</v>
          </cell>
          <cell r="C1269" t="str">
            <v xml:space="preserve">                    Опора цельносварная крайняя 40x40 О600</v>
          </cell>
          <cell r="D1269" t="str">
            <v>АНТРАЦИТ</v>
          </cell>
          <cell r="E1269">
            <v>4760</v>
          </cell>
          <cell r="F1269" t="str">
            <v>шт</v>
          </cell>
        </row>
        <row r="1270">
          <cell r="B1270" t="str">
            <v>EVL030.WHT</v>
          </cell>
          <cell r="C1270" t="str">
            <v xml:space="preserve">                    Опора цельносварная крайняя 40x40 О600</v>
          </cell>
          <cell r="D1270" t="str">
            <v>WHITE</v>
          </cell>
          <cell r="E1270">
            <v>4760</v>
          </cell>
          <cell r="F1270" t="str">
            <v>шт</v>
          </cell>
        </row>
        <row r="1271">
          <cell r="B1271" t="str">
            <v>EVL068.ANT</v>
          </cell>
          <cell r="C1271" t="str">
            <v xml:space="preserve">                    Опора цельносварная крайняя 40x40 О700</v>
          </cell>
          <cell r="D1271" t="str">
            <v>АНТРАЦИТ</v>
          </cell>
          <cell r="E1271">
            <v>4930</v>
          </cell>
          <cell r="F1271" t="str">
            <v>шт</v>
          </cell>
        </row>
        <row r="1272">
          <cell r="B1272" t="str">
            <v>EVL068.WHT</v>
          </cell>
          <cell r="C1272" t="str">
            <v xml:space="preserve">                    Опора цельносварная крайняя 40x40 О700</v>
          </cell>
          <cell r="D1272" t="str">
            <v>WHITE</v>
          </cell>
          <cell r="E1272">
            <v>4930</v>
          </cell>
          <cell r="F1272" t="str">
            <v>шт</v>
          </cell>
        </row>
        <row r="1273">
          <cell r="B1273" t="str">
            <v>EVL048.ANT</v>
          </cell>
          <cell r="C1273" t="str">
            <v xml:space="preserve">                    Опора цельносварная крайняя 40x40 О800</v>
          </cell>
          <cell r="D1273" t="str">
            <v>АНТРАЦИТ</v>
          </cell>
          <cell r="E1273">
            <v>5071</v>
          </cell>
          <cell r="F1273" t="str">
            <v>шт</v>
          </cell>
        </row>
        <row r="1274">
          <cell r="B1274" t="str">
            <v>EVL037.ANT</v>
          </cell>
          <cell r="C1274" t="str">
            <v xml:space="preserve">                    Опора цельносварная крайняя 40x40 П1236</v>
          </cell>
          <cell r="D1274" t="str">
            <v>АНТРАЦИТ</v>
          </cell>
          <cell r="E1274">
            <v>5801</v>
          </cell>
          <cell r="F1274" t="str">
            <v>шт</v>
          </cell>
        </row>
        <row r="1275">
          <cell r="B1275" t="str">
            <v>EVL037.WHT</v>
          </cell>
          <cell r="C1275" t="str">
            <v xml:space="preserve">                    Опора цельносварная крайняя 40x40 П1236</v>
          </cell>
          <cell r="D1275" t="str">
            <v>WHITE</v>
          </cell>
          <cell r="E1275">
            <v>5801</v>
          </cell>
          <cell r="F1275" t="str">
            <v>шт</v>
          </cell>
        </row>
        <row r="1276">
          <cell r="B1276" t="str">
            <v>EVL019.ANT</v>
          </cell>
          <cell r="C1276" t="str">
            <v xml:space="preserve">                    Опора цельносварная крайняя 40x40 П1436</v>
          </cell>
          <cell r="D1276" t="str">
            <v>АНТРАЦИТ</v>
          </cell>
          <cell r="E1276">
            <v>5897</v>
          </cell>
          <cell r="F1276" t="str">
            <v>шт</v>
          </cell>
        </row>
        <row r="1277">
          <cell r="B1277" t="str">
            <v>EVL019.WHT</v>
          </cell>
          <cell r="C1277" t="str">
            <v xml:space="preserve">                    Опора цельносварная крайняя 40x40 П1436</v>
          </cell>
          <cell r="D1277" t="str">
            <v>WHITE</v>
          </cell>
          <cell r="E1277">
            <v>5897</v>
          </cell>
          <cell r="F1277" t="str">
            <v>шт</v>
          </cell>
        </row>
        <row r="1278">
          <cell r="B1278" t="str">
            <v>EVL209.ANT</v>
          </cell>
          <cell r="C1278" t="str">
            <v xml:space="preserve">                    Опора цельносварная крайняя 40x40 П1636</v>
          </cell>
          <cell r="D1278" t="str">
            <v>АНТРАЦИТ</v>
          </cell>
          <cell r="E1278">
            <v>6260</v>
          </cell>
          <cell r="F1278" t="str">
            <v>шт</v>
          </cell>
        </row>
        <row r="1279">
          <cell r="B1279" t="str">
            <v>EVL089.WHT</v>
          </cell>
          <cell r="C1279" t="str">
            <v xml:space="preserve">                    Опора цельносварная крайняя 40x40 П600</v>
          </cell>
          <cell r="D1279" t="str">
            <v>WHITE</v>
          </cell>
          <cell r="E1279">
            <v>4368</v>
          </cell>
          <cell r="F1279" t="str">
            <v>шт</v>
          </cell>
        </row>
        <row r="1280">
          <cell r="B1280" t="str">
            <v>EVL040.ANT</v>
          </cell>
          <cell r="C1280" t="str">
            <v xml:space="preserve">                    Опора цельносварная крайняя 60x30 O1236</v>
          </cell>
          <cell r="D1280" t="str">
            <v>АНТРАЦИТ</v>
          </cell>
          <cell r="E1280">
            <v>7267</v>
          </cell>
          <cell r="F1280" t="str">
            <v>шт</v>
          </cell>
        </row>
        <row r="1281">
          <cell r="B1281" t="str">
            <v>EVL040.WHT</v>
          </cell>
          <cell r="C1281" t="str">
            <v xml:space="preserve">                    Опора цельносварная крайняя 60x30 O1236</v>
          </cell>
          <cell r="D1281" t="str">
            <v>WHITE</v>
          </cell>
          <cell r="E1281">
            <v>7267</v>
          </cell>
          <cell r="F1281" t="str">
            <v>шт</v>
          </cell>
        </row>
        <row r="1282">
          <cell r="B1282" t="str">
            <v>EVL022.ANT</v>
          </cell>
          <cell r="C1282" t="str">
            <v xml:space="preserve">                    Опора цельносварная крайняя 60x30 O1436</v>
          </cell>
          <cell r="D1282" t="str">
            <v>АНТРАЦИТ</v>
          </cell>
          <cell r="E1282">
            <v>7218</v>
          </cell>
          <cell r="F1282" t="str">
            <v>шт</v>
          </cell>
        </row>
        <row r="1283">
          <cell r="B1283" t="str">
            <v>EVL022.WHT</v>
          </cell>
          <cell r="C1283" t="str">
            <v xml:space="preserve">                    Опора цельносварная крайняя 60x30 O1436</v>
          </cell>
          <cell r="D1283" t="str">
            <v>WHITE</v>
          </cell>
          <cell r="E1283">
            <v>7218</v>
          </cell>
          <cell r="F1283" t="str">
            <v>шт</v>
          </cell>
        </row>
        <row r="1284">
          <cell r="B1284" t="str">
            <v>EVL077.ANT</v>
          </cell>
          <cell r="C1284" t="str">
            <v xml:space="preserve">                    Опора цельносварная крайняя 60x30 А1236</v>
          </cell>
          <cell r="D1284" t="str">
            <v>АНТРАЦИТ</v>
          </cell>
          <cell r="E1284">
            <v>5961</v>
          </cell>
          <cell r="F1284" t="str">
            <v>шт</v>
          </cell>
        </row>
        <row r="1285">
          <cell r="B1285" t="str">
            <v>EVL073.ANT</v>
          </cell>
          <cell r="C1285" t="str">
            <v xml:space="preserve">                    Опора цельносварная крайняя 60x30 А1436</v>
          </cell>
          <cell r="D1285" t="str">
            <v>АНТРАЦИТ</v>
          </cell>
          <cell r="E1285">
            <v>6058</v>
          </cell>
          <cell r="F1285" t="str">
            <v>шт</v>
          </cell>
        </row>
        <row r="1286">
          <cell r="B1286" t="str">
            <v>EVL073.WHT</v>
          </cell>
          <cell r="C1286" t="str">
            <v xml:space="preserve">                    Опора цельносварная крайняя 60x30 А1436</v>
          </cell>
          <cell r="D1286" t="str">
            <v>WHITE</v>
          </cell>
          <cell r="E1286">
            <v>6058</v>
          </cell>
          <cell r="F1286" t="str">
            <v>шт</v>
          </cell>
        </row>
        <row r="1287">
          <cell r="B1287" t="str">
            <v>EVL081.WHT</v>
          </cell>
          <cell r="C1287" t="str">
            <v xml:space="preserve">                    Опора цельносварная крайняя 60x30 А1636</v>
          </cell>
          <cell r="D1287" t="str">
            <v>WHITE</v>
          </cell>
          <cell r="E1287">
            <v>6518</v>
          </cell>
          <cell r="F1287" t="str">
            <v>шт</v>
          </cell>
        </row>
        <row r="1288">
          <cell r="B1288" t="str">
            <v>EVL081.ANT</v>
          </cell>
          <cell r="C1288" t="str">
            <v xml:space="preserve">                    Опора цельносварная крайняя 60x30 А1636</v>
          </cell>
          <cell r="D1288" t="str">
            <v>АНТРАЦИТ</v>
          </cell>
          <cell r="E1288">
            <v>6518</v>
          </cell>
          <cell r="F1288" t="str">
            <v>шт</v>
          </cell>
        </row>
        <row r="1289">
          <cell r="B1289" t="str">
            <v>EVL090.ANT</v>
          </cell>
          <cell r="C1289" t="str">
            <v xml:space="preserve">                    Опора цельносварная крайняя 60x30 А600</v>
          </cell>
          <cell r="D1289" t="str">
            <v>АНТРАЦИТ</v>
          </cell>
          <cell r="E1289">
            <v>4502</v>
          </cell>
          <cell r="F1289" t="str">
            <v>шт</v>
          </cell>
        </row>
        <row r="1290">
          <cell r="B1290" t="str">
            <v>EVL090.WHT</v>
          </cell>
          <cell r="C1290" t="str">
            <v xml:space="preserve">                    Опора цельносварная крайняя 60x30 А600</v>
          </cell>
          <cell r="D1290" t="str">
            <v>WHITE</v>
          </cell>
          <cell r="E1290">
            <v>4502</v>
          </cell>
          <cell r="F1290" t="str">
            <v>шт</v>
          </cell>
        </row>
        <row r="1291">
          <cell r="B1291" t="str">
            <v>EVL082.ANT</v>
          </cell>
          <cell r="C1291" t="str">
            <v xml:space="preserve">                    Опора цельносварная крайняя 60x30 О1636</v>
          </cell>
          <cell r="D1291" t="str">
            <v>АНТРАЦИТ</v>
          </cell>
          <cell r="E1291">
            <v>8352</v>
          </cell>
          <cell r="F1291" t="str">
            <v>шт</v>
          </cell>
        </row>
        <row r="1292">
          <cell r="B1292" t="str">
            <v>EVL028.ANT</v>
          </cell>
          <cell r="C1292" t="str">
            <v xml:space="preserve">                    Опора цельносварная крайняя 60x30 О600</v>
          </cell>
          <cell r="D1292" t="str">
            <v>АНТРАЦИТ</v>
          </cell>
          <cell r="E1292">
            <v>5169</v>
          </cell>
          <cell r="F1292" t="str">
            <v>шт</v>
          </cell>
        </row>
        <row r="1293">
          <cell r="B1293" t="str">
            <v>EVL028.WHT</v>
          </cell>
          <cell r="C1293" t="str">
            <v xml:space="preserve">                    Опора цельносварная крайняя 60x30 О600</v>
          </cell>
          <cell r="D1293" t="str">
            <v>WHITE</v>
          </cell>
          <cell r="E1293">
            <v>5169</v>
          </cell>
          <cell r="F1293" t="str">
            <v>шт</v>
          </cell>
        </row>
        <row r="1294">
          <cell r="B1294" t="str">
            <v>EVL009.ANT</v>
          </cell>
          <cell r="C1294" t="str">
            <v xml:space="preserve">                    Опора цельносварная крайняя 60x30 О700</v>
          </cell>
          <cell r="D1294" t="str">
            <v>АНТРАЦИТ</v>
          </cell>
          <cell r="E1294">
            <v>5325</v>
          </cell>
          <cell r="F1294" t="str">
            <v>шт</v>
          </cell>
        </row>
        <row r="1295">
          <cell r="B1295" t="str">
            <v>EVL009.WHT</v>
          </cell>
          <cell r="C1295" t="str">
            <v xml:space="preserve">                    Опора цельносварная крайняя 60x30 О700</v>
          </cell>
          <cell r="D1295" t="str">
            <v>WHITE</v>
          </cell>
          <cell r="E1295">
            <v>5325</v>
          </cell>
          <cell r="F1295" t="str">
            <v>шт</v>
          </cell>
        </row>
        <row r="1296">
          <cell r="B1296" t="str">
            <v>EVL046.ANT</v>
          </cell>
          <cell r="C1296" t="str">
            <v xml:space="preserve">                    Опора цельносварная крайняя 60x30 О800</v>
          </cell>
          <cell r="D1296" t="str">
            <v>АНТРАЦИТ</v>
          </cell>
          <cell r="E1296">
            <v>5311</v>
          </cell>
          <cell r="F1296" t="str">
            <v>шт</v>
          </cell>
        </row>
        <row r="1297">
          <cell r="B1297" t="str">
            <v>EVL046.WHT</v>
          </cell>
          <cell r="C1297" t="str">
            <v xml:space="preserve">                    Опора цельносварная крайняя 60x30 О800</v>
          </cell>
          <cell r="D1297" t="str">
            <v>WHITE</v>
          </cell>
          <cell r="E1297">
            <v>5311</v>
          </cell>
          <cell r="F1297" t="str">
            <v>шт</v>
          </cell>
        </row>
        <row r="1298">
          <cell r="B1298" t="str">
            <v>EVL038.ANT</v>
          </cell>
          <cell r="C1298" t="str">
            <v xml:space="preserve">                    Опора цельносварная крайняя 60x30 П1236</v>
          </cell>
          <cell r="D1298" t="str">
            <v>АНТРАЦИТ</v>
          </cell>
          <cell r="E1298">
            <v>5965</v>
          </cell>
          <cell r="F1298" t="str">
            <v>шт</v>
          </cell>
        </row>
        <row r="1299">
          <cell r="B1299" t="str">
            <v>EVL038.WHT</v>
          </cell>
          <cell r="C1299" t="str">
            <v xml:space="preserve">                    Опора цельносварная крайняя 60x30 П1236</v>
          </cell>
          <cell r="D1299" t="str">
            <v>WHITE</v>
          </cell>
          <cell r="E1299">
            <v>5965</v>
          </cell>
          <cell r="F1299" t="str">
            <v>шт</v>
          </cell>
        </row>
        <row r="1300">
          <cell r="B1300" t="str">
            <v>EVL020.ANT</v>
          </cell>
          <cell r="C1300" t="str">
            <v xml:space="preserve">                    Опора цельносварная крайняя 60x30 П1436</v>
          </cell>
          <cell r="D1300" t="str">
            <v>АНТРАЦИТ</v>
          </cell>
          <cell r="E1300">
            <v>6058</v>
          </cell>
          <cell r="F1300" t="str">
            <v>шт</v>
          </cell>
        </row>
        <row r="1301">
          <cell r="B1301" t="str">
            <v>EVL020.WHT</v>
          </cell>
          <cell r="C1301" t="str">
            <v xml:space="preserve">                    Опора цельносварная крайняя 60x30 П1436</v>
          </cell>
          <cell r="D1301" t="str">
            <v>WHITE</v>
          </cell>
          <cell r="E1301">
            <v>6058</v>
          </cell>
          <cell r="F1301" t="str">
            <v>шт</v>
          </cell>
        </row>
        <row r="1302">
          <cell r="B1302" t="str">
            <v>EVL205.ANT</v>
          </cell>
          <cell r="C1302" t="str">
            <v xml:space="preserve">                    Опора цельносварная крайняя 60x30 П1636</v>
          </cell>
          <cell r="D1302" t="str">
            <v>АНТРАЦИТ</v>
          </cell>
          <cell r="E1302">
            <v>6523</v>
          </cell>
          <cell r="F1302" t="str">
            <v>шт</v>
          </cell>
        </row>
        <row r="1303">
          <cell r="B1303" t="str">
            <v>EVL205.GR</v>
          </cell>
          <cell r="C1303" t="str">
            <v xml:space="preserve">                    Опора цельносварная крайняя 60x30 П1636</v>
          </cell>
          <cell r="D1303" t="str">
            <v>GREY</v>
          </cell>
          <cell r="E1303">
            <v>6523</v>
          </cell>
          <cell r="F1303" t="str">
            <v>шт</v>
          </cell>
        </row>
        <row r="1304">
          <cell r="B1304" t="str">
            <v>EVL092.ANT</v>
          </cell>
          <cell r="C1304" t="str">
            <v xml:space="preserve">                    Опора цельносварная крайняя 60x30 П600</v>
          </cell>
          <cell r="D1304" t="str">
            <v>АНТРАЦИТ</v>
          </cell>
          <cell r="E1304">
            <v>4416</v>
          </cell>
          <cell r="F1304" t="str">
            <v>шт</v>
          </cell>
        </row>
        <row r="1305">
          <cell r="B1305" t="str">
            <v>EVL092.WHT</v>
          </cell>
          <cell r="C1305" t="str">
            <v xml:space="preserve">                    Опора цельносварная крайняя 60x30 П600</v>
          </cell>
          <cell r="D1305" t="str">
            <v>WHITE</v>
          </cell>
          <cell r="E1305">
            <v>4416</v>
          </cell>
          <cell r="F1305" t="str">
            <v>шт</v>
          </cell>
        </row>
        <row r="1306">
          <cell r="B1306" t="str">
            <v>EVL025.WHT</v>
          </cell>
          <cell r="C1306" t="str">
            <v xml:space="preserve">                    Опора цельносварная промежуточная 40x40 O1436</v>
          </cell>
          <cell r="D1306" t="str">
            <v>WHITE</v>
          </cell>
          <cell r="E1306">
            <v>7284</v>
          </cell>
          <cell r="F1306" t="str">
            <v>шт</v>
          </cell>
        </row>
        <row r="1307">
          <cell r="B1307" t="str">
            <v>EVL016.WHT</v>
          </cell>
          <cell r="C1307" t="str">
            <v xml:space="preserve">                    Опора цельносварная промежуточная 40x40 O700</v>
          </cell>
          <cell r="D1307" t="str">
            <v>WHITE</v>
          </cell>
          <cell r="E1307">
            <v>8041</v>
          </cell>
          <cell r="F1307" t="str">
            <v>шт</v>
          </cell>
        </row>
        <row r="1308">
          <cell r="B1308" t="str">
            <v>EVL032.WHT</v>
          </cell>
          <cell r="C1308" t="str">
            <v xml:space="preserve">                    Опора цельносварная промежуточная 40x40 О600</v>
          </cell>
          <cell r="D1308" t="str">
            <v>WHITE</v>
          </cell>
          <cell r="E1308">
            <v>5268</v>
          </cell>
          <cell r="F1308" t="str">
            <v>шт</v>
          </cell>
        </row>
        <row r="1309">
          <cell r="B1309" t="str">
            <v>EVL041.ANT</v>
          </cell>
          <cell r="C1309" t="str">
            <v xml:space="preserve">                    Опора цельносварная промежуточная 40x40 П1236</v>
          </cell>
          <cell r="D1309" t="str">
            <v>АНТРАЦИТ</v>
          </cell>
          <cell r="E1309">
            <v>8426</v>
          </cell>
          <cell r="F1309" t="str">
            <v>шт</v>
          </cell>
        </row>
        <row r="1310">
          <cell r="B1310" t="str">
            <v>EVL041.WHT</v>
          </cell>
          <cell r="C1310" t="str">
            <v xml:space="preserve">                    Опора цельносварная промежуточная 40x40 П1236</v>
          </cell>
          <cell r="D1310" t="str">
            <v>WHITE</v>
          </cell>
          <cell r="E1310">
            <v>8426</v>
          </cell>
          <cell r="F1310" t="str">
            <v>шт</v>
          </cell>
        </row>
        <row r="1311">
          <cell r="B1311" t="str">
            <v>EVL023.ANT</v>
          </cell>
          <cell r="C1311" t="str">
            <v xml:space="preserve">                    Опора цельносварная промежуточная 40x40 П1436</v>
          </cell>
          <cell r="D1311" t="str">
            <v>АНТРАЦИТ</v>
          </cell>
          <cell r="E1311">
            <v>8520</v>
          </cell>
          <cell r="F1311" t="str">
            <v>шт</v>
          </cell>
        </row>
        <row r="1312">
          <cell r="B1312" t="str">
            <v>EVL023.WHT</v>
          </cell>
          <cell r="C1312" t="str">
            <v xml:space="preserve">                    Опора цельносварная промежуточная 40x40 П1436</v>
          </cell>
          <cell r="D1312" t="str">
            <v>WHITE</v>
          </cell>
          <cell r="E1312">
            <v>8520</v>
          </cell>
          <cell r="F1312" t="str">
            <v>шт</v>
          </cell>
        </row>
        <row r="1313">
          <cell r="B1313" t="str">
            <v>EVL210.ANT</v>
          </cell>
          <cell r="C1313" t="str">
            <v xml:space="preserve">                    Опора цельносварная промежуточная 40x40 П1636</v>
          </cell>
          <cell r="D1313" t="str">
            <v>АНТРАЦИТ</v>
          </cell>
          <cell r="E1313">
            <v>8468</v>
          </cell>
          <cell r="F1313" t="str">
            <v>шт</v>
          </cell>
        </row>
        <row r="1314">
          <cell r="B1314" t="str">
            <v>EVL031.WHT</v>
          </cell>
          <cell r="C1314" t="str">
            <v xml:space="preserve">                    Опора цельносварная промежуточная 40x40 П600</v>
          </cell>
          <cell r="D1314" t="str">
            <v>WHITE</v>
          </cell>
          <cell r="E1314">
            <v>6140</v>
          </cell>
          <cell r="F1314" t="str">
            <v>шт</v>
          </cell>
        </row>
        <row r="1315">
          <cell r="B1315" t="str">
            <v>EVL015.WHT</v>
          </cell>
          <cell r="C1315" t="str">
            <v xml:space="preserve">                    Опора цельносварная промежуточная 40x40 П700</v>
          </cell>
          <cell r="D1315" t="str">
            <v>WHITE</v>
          </cell>
          <cell r="E1315">
            <v>6275</v>
          </cell>
          <cell r="F1315" t="str">
            <v>шт</v>
          </cell>
        </row>
        <row r="1316">
          <cell r="B1316" t="str">
            <v>EVL049.ANT</v>
          </cell>
          <cell r="C1316" t="str">
            <v xml:space="preserve">                    Опора цельносварная промежуточная 40x40 П800</v>
          </cell>
          <cell r="D1316" t="str">
            <v>АНТРАЦИТ</v>
          </cell>
          <cell r="E1316">
            <v>6173</v>
          </cell>
          <cell r="F1316" t="str">
            <v>шт</v>
          </cell>
        </row>
        <row r="1317">
          <cell r="B1317" t="str">
            <v>EVL044.ANT</v>
          </cell>
          <cell r="C1317" t="str">
            <v xml:space="preserve">                    Опора цельносварная промежуточная 60x30 O1236</v>
          </cell>
          <cell r="D1317" t="str">
            <v>АНТРАЦИТ</v>
          </cell>
          <cell r="E1317">
            <v>7267</v>
          </cell>
          <cell r="F1317" t="str">
            <v>шт</v>
          </cell>
        </row>
        <row r="1318">
          <cell r="B1318" t="str">
            <v>EVL044.WHT</v>
          </cell>
          <cell r="C1318" t="str">
            <v xml:space="preserve">                    Опора цельносварная промежуточная 60x30 O1236</v>
          </cell>
          <cell r="D1318" t="str">
            <v>WHITE</v>
          </cell>
          <cell r="E1318">
            <v>7267</v>
          </cell>
          <cell r="F1318" t="str">
            <v>шт</v>
          </cell>
        </row>
        <row r="1319">
          <cell r="B1319" t="str">
            <v>EVL026.WHT</v>
          </cell>
          <cell r="C1319" t="str">
            <v xml:space="preserve">                    Опора цельносварная промежуточная 60x30 O1436</v>
          </cell>
          <cell r="D1319" t="str">
            <v>WHITE</v>
          </cell>
          <cell r="E1319">
            <v>7573</v>
          </cell>
          <cell r="F1319" t="str">
            <v>шт</v>
          </cell>
        </row>
        <row r="1320">
          <cell r="B1320" t="str">
            <v>EVL026.ANT</v>
          </cell>
          <cell r="C1320" t="str">
            <v xml:space="preserve">                    Опора цельносварная промежуточная 60x30 O1436</v>
          </cell>
          <cell r="D1320" t="str">
            <v>АНТРАЦИТ</v>
          </cell>
          <cell r="E1320">
            <v>7573</v>
          </cell>
          <cell r="F1320" t="str">
            <v>шт</v>
          </cell>
        </row>
        <row r="1321">
          <cell r="B1321" t="str">
            <v>EVL018.WHT</v>
          </cell>
          <cell r="C1321" t="str">
            <v xml:space="preserve">                    Опора цельносварная промежуточная 60x30 O700</v>
          </cell>
          <cell r="D1321" t="str">
            <v>WHITE</v>
          </cell>
          <cell r="E1321">
            <v>5607</v>
          </cell>
          <cell r="F1321" t="str">
            <v>шт</v>
          </cell>
        </row>
        <row r="1322">
          <cell r="B1322" t="str">
            <v>EVL075.ANT</v>
          </cell>
          <cell r="C1322" t="str">
            <v xml:space="preserve">                    Опора цельносварная промежуточная 60x30 А1436</v>
          </cell>
          <cell r="D1322" t="str">
            <v>АНТРАЦИТ</v>
          </cell>
          <cell r="E1322">
            <v>8809</v>
          </cell>
          <cell r="F1322" t="str">
            <v>шт</v>
          </cell>
        </row>
        <row r="1323">
          <cell r="B1323" t="str">
            <v>EVL075.WHT</v>
          </cell>
          <cell r="C1323" t="str">
            <v xml:space="preserve">                    Опора цельносварная промежуточная 60x30 А1436</v>
          </cell>
          <cell r="D1323" t="str">
            <v>WHITE</v>
          </cell>
          <cell r="E1323">
            <v>8809</v>
          </cell>
          <cell r="F1323" t="str">
            <v>шт</v>
          </cell>
        </row>
        <row r="1324">
          <cell r="B1324" t="str">
            <v>EVL211.WHT</v>
          </cell>
          <cell r="C1324" t="str">
            <v xml:space="preserve">                    Опора цельносварная промежуточная 60x30 А1636</v>
          </cell>
          <cell r="D1324" t="str">
            <v>WHITE</v>
          </cell>
          <cell r="E1324">
            <v>9269</v>
          </cell>
          <cell r="F1324" t="str">
            <v>шт</v>
          </cell>
        </row>
        <row r="1325">
          <cell r="B1325" t="str">
            <v>EVL211.ANT</v>
          </cell>
          <cell r="C1325" t="str">
            <v xml:space="preserve">                    Опора цельносварная промежуточная 60x30 А1636</v>
          </cell>
          <cell r="D1325" t="str">
            <v>АНТРАЦИТ</v>
          </cell>
          <cell r="E1325">
            <v>9269</v>
          </cell>
          <cell r="F1325" t="str">
            <v>шт</v>
          </cell>
        </row>
        <row r="1326">
          <cell r="B1326" t="str">
            <v>EVL034.WHT</v>
          </cell>
          <cell r="C1326" t="str">
            <v xml:space="preserve">                    Опора цельносварная промежуточная 60x30 О600</v>
          </cell>
          <cell r="D1326" t="str">
            <v>WHITE</v>
          </cell>
          <cell r="E1326">
            <v>5480</v>
          </cell>
          <cell r="F1326" t="str">
            <v>шт</v>
          </cell>
        </row>
        <row r="1327">
          <cell r="B1327" t="str">
            <v>EVL042.ANT</v>
          </cell>
          <cell r="C1327" t="str">
            <v xml:space="preserve">                    Опора цельносварная промежуточная 60x30 П1236</v>
          </cell>
          <cell r="D1327" t="str">
            <v>АНТРАЦИТ</v>
          </cell>
          <cell r="E1327">
            <v>8716</v>
          </cell>
          <cell r="F1327" t="str">
            <v>шт</v>
          </cell>
        </row>
        <row r="1328">
          <cell r="B1328" t="str">
            <v>EVL042.WHT</v>
          </cell>
          <cell r="C1328" t="str">
            <v xml:space="preserve">                    Опора цельносварная промежуточная 60x30 П1236</v>
          </cell>
          <cell r="D1328" t="str">
            <v>WHITE</v>
          </cell>
          <cell r="E1328">
            <v>8716</v>
          </cell>
          <cell r="F1328" t="str">
            <v>шт</v>
          </cell>
        </row>
        <row r="1329">
          <cell r="B1329" t="str">
            <v>EVL024.WHT</v>
          </cell>
          <cell r="C1329" t="str">
            <v xml:space="preserve">                    Опора цельносварная промежуточная 60x30 П1436</v>
          </cell>
          <cell r="D1329" t="str">
            <v>WHITE</v>
          </cell>
          <cell r="E1329">
            <v>8809</v>
          </cell>
          <cell r="F1329" t="str">
            <v>шт</v>
          </cell>
        </row>
        <row r="1330">
          <cell r="B1330" t="str">
            <v>EVL024.ANT</v>
          </cell>
          <cell r="C1330" t="str">
            <v xml:space="preserve">                    Опора цельносварная промежуточная 60x30 П1436</v>
          </cell>
          <cell r="D1330" t="str">
            <v>АНТРАЦИТ</v>
          </cell>
          <cell r="E1330">
            <v>8809</v>
          </cell>
          <cell r="F1330" t="str">
            <v>шт</v>
          </cell>
        </row>
        <row r="1331">
          <cell r="B1331" t="str">
            <v>EVL208.GR</v>
          </cell>
          <cell r="C1331" t="str">
            <v xml:space="preserve">                    Опора цельносварная промежуточная 60x30 П1636</v>
          </cell>
          <cell r="D1331" t="str">
            <v>GREY</v>
          </cell>
          <cell r="E1331">
            <v>9269</v>
          </cell>
          <cell r="F1331" t="str">
            <v>шт</v>
          </cell>
        </row>
        <row r="1332">
          <cell r="B1332" t="str">
            <v>EVL208.ANT</v>
          </cell>
          <cell r="C1332" t="str">
            <v xml:space="preserve">                    Опора цельносварная промежуточная 60x30 П1636</v>
          </cell>
          <cell r="D1332" t="str">
            <v>АНТРАЦИТ</v>
          </cell>
          <cell r="E1332">
            <v>9269</v>
          </cell>
          <cell r="F1332" t="str">
            <v>шт</v>
          </cell>
        </row>
        <row r="1333">
          <cell r="B1333" t="str">
            <v>EVL017.ANT</v>
          </cell>
          <cell r="C1333" t="str">
            <v xml:space="preserve">                    Опора цельносварная промежуточная 60x30 П700</v>
          </cell>
          <cell r="D1333" t="str">
            <v>АНТРАЦИТ</v>
          </cell>
          <cell r="E1333">
            <v>6632</v>
          </cell>
          <cell r="F1333" t="str">
            <v>шт</v>
          </cell>
        </row>
        <row r="1334">
          <cell r="B1334" t="str">
            <v>EVL017.WHT</v>
          </cell>
          <cell r="C1334" t="str">
            <v xml:space="preserve">                    Опора цельносварная промежуточная 60x30 П700</v>
          </cell>
          <cell r="D1334" t="str">
            <v>WHITE</v>
          </cell>
          <cell r="E1334">
            <v>6632</v>
          </cell>
          <cell r="F1334" t="str">
            <v>шт</v>
          </cell>
        </row>
        <row r="1335">
          <cell r="B1335" t="str">
            <v>EVL051.ANT</v>
          </cell>
          <cell r="C1335" t="str">
            <v xml:space="preserve">                    Опора цельносварная промежуточная 60x30 П800</v>
          </cell>
          <cell r="D1335" t="str">
            <v>АНТРАЦИТ</v>
          </cell>
          <cell r="E1335">
            <v>6476</v>
          </cell>
          <cell r="F1335" t="str">
            <v>шт</v>
          </cell>
        </row>
        <row r="1336">
          <cell r="B1336" t="str">
            <v>EVL051.WHT</v>
          </cell>
          <cell r="C1336" t="str">
            <v xml:space="preserve">                    Опора цельносварная промежуточная 60x30 П800</v>
          </cell>
          <cell r="D1336" t="str">
            <v>WHITE</v>
          </cell>
          <cell r="E1336">
            <v>6476</v>
          </cell>
          <cell r="F1336" t="str">
            <v>шт</v>
          </cell>
        </row>
        <row r="1337">
          <cell r="C1337" t="str">
            <v xml:space="preserve">                СТОЛЫ</v>
          </cell>
        </row>
        <row r="1338">
          <cell r="C1338" t="str">
            <v xml:space="preserve">                    EVL101 Стол письменный , глубиной 700 мм , 1200*700*750</v>
          </cell>
        </row>
        <row r="1339">
          <cell r="A1339" t="str">
            <v>EVL101/А/60х30/</v>
          </cell>
          <cell r="B1339" t="str">
            <v>EVL101/А/60х30/ANT/ANT.SLT</v>
          </cell>
          <cell r="C1339" t="str">
            <v xml:space="preserve">                        Стол письменный 1200*700*750 на А образном м/к 60х30 цвета ANT, цвет заглушки ANT, глубиной 700 мм</v>
          </cell>
          <cell r="D1339" t="str">
            <v>Салтилло</v>
          </cell>
          <cell r="E1339">
            <v>21045</v>
          </cell>
          <cell r="F1339" t="str">
            <v>шт</v>
          </cell>
        </row>
        <row r="1340">
          <cell r="A1340" t="str">
            <v>EVL101/О/60х30/</v>
          </cell>
          <cell r="B1340" t="str">
            <v>EVL101/О/60х30/ANT/ANT.SLT</v>
          </cell>
          <cell r="C1340" t="str">
            <v xml:space="preserve">                        Стол письменный 1200*700*750 на О образном м/к 60*30 цвета ANT, цвет заглушки АNT,глубиной 700 мм</v>
          </cell>
          <cell r="D1340" t="str">
            <v>Салтилло</v>
          </cell>
          <cell r="E1340">
            <v>22669</v>
          </cell>
          <cell r="F1340" t="str">
            <v>шт</v>
          </cell>
        </row>
        <row r="1341">
          <cell r="A1341" t="str">
            <v>EVL101/П/40х40/</v>
          </cell>
          <cell r="B1341" t="str">
            <v>EVL101/П/40х40/ANT/ANT.SLT</v>
          </cell>
          <cell r="C1341" t="str">
            <v xml:space="preserve">                        Стол письменный 1200*700*750 на П образном м/к 40*40 цвета ANT, цвет заглушки АNT,глубиной 700 мм</v>
          </cell>
          <cell r="D1341" t="str">
            <v>Салтилло</v>
          </cell>
          <cell r="E1341">
            <v>21080</v>
          </cell>
          <cell r="F1341" t="str">
            <v>шт</v>
          </cell>
        </row>
        <row r="1342">
          <cell r="A1342" t="str">
            <v>EVL101/П/60х30/</v>
          </cell>
          <cell r="B1342" t="str">
            <v>EVL101/П/60х30/ANT/ANT.SLT</v>
          </cell>
          <cell r="C1342" t="str">
            <v xml:space="preserve">                        Стол письменный 1200*700*750 на П образном м/к 60*30 цвета ANT, цвет заглушки АNT,глубиной 700 мм </v>
          </cell>
          <cell r="D1342" t="str">
            <v>Салтилло</v>
          </cell>
          <cell r="E1342">
            <v>21175</v>
          </cell>
          <cell r="F1342" t="str">
            <v>шт</v>
          </cell>
        </row>
        <row r="1343">
          <cell r="A1343" t="str">
            <v/>
          </cell>
          <cell r="C1343" t="str">
            <v xml:space="preserve">                    EVL102 Стол письменный , глубиной 700 мм , 1400*700*750</v>
          </cell>
        </row>
        <row r="1344">
          <cell r="A1344" t="str">
            <v>EVL102/А/60х30/</v>
          </cell>
          <cell r="B1344" t="str">
            <v>EVL102/А/60х30/ANT/ANT.SLT</v>
          </cell>
          <cell r="C1344" t="str">
            <v xml:space="preserve">                        Стол письменный, 1400*700*750 на А образном м/к 60х30 цвета ANT, цвет заглушки ANT, глубиной 700 мм</v>
          </cell>
          <cell r="D1344" t="str">
            <v>Салтилло</v>
          </cell>
          <cell r="E1344">
            <v>21848</v>
          </cell>
          <cell r="F1344" t="str">
            <v>шт</v>
          </cell>
        </row>
        <row r="1345">
          <cell r="A1345" t="str">
            <v>EVL102/О/40х40/</v>
          </cell>
          <cell r="B1345" t="str">
            <v>EVL102/О/40х40/ANT/ANT.SLT</v>
          </cell>
          <cell r="C1345" t="str">
            <v xml:space="preserve">                        Стол письменный, 1400*700*750 на О образном м/к 40х40 цвета ANT, цвет заглушки ANT, глубиной 700 мм</v>
          </cell>
          <cell r="D1345" t="str">
            <v>Салтилло</v>
          </cell>
          <cell r="E1345">
            <v>22891</v>
          </cell>
          <cell r="F1345" t="str">
            <v>шт</v>
          </cell>
        </row>
        <row r="1346">
          <cell r="A1346" t="str">
            <v>EVL102/О/60х30/</v>
          </cell>
          <cell r="B1346" t="str">
            <v>EVL102/О/60х30/ANT/ANT.SLT</v>
          </cell>
          <cell r="C1346" t="str">
            <v xml:space="preserve">                        Стол письменный, 1400*700*750 на О образном м/к 60х30 цвета ANT, цвет заглушки ANT, глубиной 700 мм</v>
          </cell>
          <cell r="D1346" t="str">
            <v>Салтилло</v>
          </cell>
          <cell r="E1346">
            <v>23476</v>
          </cell>
          <cell r="F1346" t="str">
            <v>шт</v>
          </cell>
        </row>
        <row r="1347">
          <cell r="A1347" t="str">
            <v>EVL102/П/40х40/</v>
          </cell>
          <cell r="B1347" t="str">
            <v>EVL102/П/40х40/ANT/ANT.SLT</v>
          </cell>
          <cell r="C1347" t="str">
            <v xml:space="preserve">                        Стол письменный, 1400*700*750 на П образном м/к 40х40 цвета ANT, цвет заглушки ANT, глубиной 700 мм</v>
          </cell>
          <cell r="D1347" t="str">
            <v>Салтилло</v>
          </cell>
          <cell r="E1347">
            <v>21913</v>
          </cell>
          <cell r="F1347" t="str">
            <v>шт</v>
          </cell>
        </row>
        <row r="1348">
          <cell r="A1348" t="str">
            <v>EVL102/П/40х40/</v>
          </cell>
          <cell r="B1348" t="str">
            <v>EVL102/П/40х40/BL/H.H</v>
          </cell>
          <cell r="C1348" t="str">
            <v xml:space="preserve">                        Стол письменный, 1400*700*750 на П образном м/к 40х40 цвета BL, цвет заглушки H, глубиной 700 мм</v>
          </cell>
          <cell r="D1348" t="str">
            <v>БЕЛЫЙ</v>
          </cell>
          <cell r="E1348">
            <v>21913</v>
          </cell>
          <cell r="F1348" t="str">
            <v>шт</v>
          </cell>
        </row>
        <row r="1349">
          <cell r="A1349" t="str">
            <v>EVL102/П/60х30/</v>
          </cell>
          <cell r="B1349" t="str">
            <v>EVL102/П/60х30/ANT/ANT.SLT</v>
          </cell>
          <cell r="C1349" t="str">
            <v xml:space="preserve">                        Стол письменный, 1400*700*750 на П образном м/к 60х30 цвета ANT, цвет заглушки ANT, глубиной 700 мм</v>
          </cell>
          <cell r="D1349" t="str">
            <v>Салтилло</v>
          </cell>
          <cell r="E1349">
            <v>22112</v>
          </cell>
          <cell r="F1349" t="str">
            <v>шт</v>
          </cell>
        </row>
        <row r="1350">
          <cell r="A1350" t="str">
            <v/>
          </cell>
          <cell r="C1350" t="str">
            <v xml:space="preserve">                    EVL103 Стол письменный , глубиной 700 мм , 1600*700*750</v>
          </cell>
        </row>
        <row r="1351">
          <cell r="A1351" t="str">
            <v>EVL103/О/60х30/</v>
          </cell>
          <cell r="B1351" t="str">
            <v>EVL103/О/60х30/ANT/ANT.SLT</v>
          </cell>
          <cell r="C1351" t="str">
            <v xml:space="preserve">                        Стол письменный 1600*700*750 на О образном м/к 60х30 цвета ANT, цвет заглушки ANT, глубиной 700 мм</v>
          </cell>
          <cell r="D1351" t="str">
            <v>Салтилло</v>
          </cell>
          <cell r="E1351">
            <v>24373</v>
          </cell>
          <cell r="F1351" t="str">
            <v>шт</v>
          </cell>
        </row>
        <row r="1352">
          <cell r="A1352" t="str">
            <v>EVL103/О/60х30/</v>
          </cell>
          <cell r="B1352" t="str">
            <v>EVL103/О/60х30/WHT/ANT.SLT</v>
          </cell>
          <cell r="C1352" t="str">
            <v xml:space="preserve">                        Стол письменный 1600*700*750 на О образном м/к 60х30 цвета WHT, цвет заглушки ANT, глубиной 700 мм</v>
          </cell>
          <cell r="D1352" t="str">
            <v>Салтилло</v>
          </cell>
          <cell r="E1352">
            <v>24373</v>
          </cell>
          <cell r="F1352" t="str">
            <v>шт</v>
          </cell>
        </row>
        <row r="1353">
          <cell r="A1353" t="str">
            <v>EVL103/П/40х40/</v>
          </cell>
          <cell r="B1353" t="str">
            <v>EVL103/П/40х40/ANT/ANT.SLT</v>
          </cell>
          <cell r="C1353" t="str">
            <v xml:space="preserve">                        Стол письменный 1600*700*750 на П образном м/к 40х40 цвета ANT, цвет заглушки ANT, глубиной 700 мм</v>
          </cell>
          <cell r="D1353" t="str">
            <v>Салтилло</v>
          </cell>
          <cell r="E1353">
            <v>22404</v>
          </cell>
          <cell r="F1353" t="str">
            <v>шт</v>
          </cell>
        </row>
        <row r="1354">
          <cell r="A1354" t="str">
            <v>EVL103/П/60х30/</v>
          </cell>
          <cell r="B1354" t="str">
            <v>EVL103/П/60х30/ANT/ANT.SLT</v>
          </cell>
          <cell r="C1354" t="str">
            <v xml:space="preserve">                        Стол письменный 1600*700*750 на П образном м/к 60х30 цвета ANT, цвет заглушки ANT, глубиной 700 мм</v>
          </cell>
          <cell r="D1354" t="str">
            <v>Салтилло</v>
          </cell>
          <cell r="E1354">
            <v>22907</v>
          </cell>
          <cell r="F1354" t="str">
            <v>шт</v>
          </cell>
        </row>
        <row r="1355">
          <cell r="A1355" t="str">
            <v/>
          </cell>
          <cell r="C1355" t="str">
            <v xml:space="preserve">                    EVL104 Стол письменный , глубиной 700 мм , 1800*700*750</v>
          </cell>
        </row>
        <row r="1356">
          <cell r="A1356" t="str">
            <v>EVL104/А/60х30/</v>
          </cell>
          <cell r="B1356" t="str">
            <v>EVL104/А/60х30/WHT/ANT.SLT</v>
          </cell>
          <cell r="C1356" t="str">
            <v xml:space="preserve">                        Стол письменный 1800*700*750 на А образном м/к 60х30 цвета WHT, цвет заглушки ANT, глубиной 700 мм</v>
          </cell>
          <cell r="D1356" t="str">
            <v>Салтилло</v>
          </cell>
          <cell r="E1356">
            <v>23658</v>
          </cell>
          <cell r="F1356" t="str">
            <v>шт</v>
          </cell>
        </row>
        <row r="1357">
          <cell r="A1357" t="str">
            <v>EVL104/П/40х40/</v>
          </cell>
          <cell r="B1357" t="str">
            <v>EVL104/П/40х40/ANT/ANT.SLT</v>
          </cell>
          <cell r="C1357" t="str">
            <v xml:space="preserve">                        Стол письменный 1800*700*750 на П образном м/к 40х40 цвета ANT, цвет заглушки ANT, глубиной 700 мм</v>
          </cell>
          <cell r="D1357" t="str">
            <v>Салтилло</v>
          </cell>
          <cell r="E1357">
            <v>23554</v>
          </cell>
          <cell r="F1357" t="str">
            <v>шт</v>
          </cell>
        </row>
        <row r="1358">
          <cell r="A1358" t="str">
            <v/>
          </cell>
          <cell r="C1358" t="str">
            <v xml:space="preserve">                    EVL105DX Стол криволинейный правый, глубиной 700/900 мм , 1200*900*750</v>
          </cell>
        </row>
        <row r="1359">
          <cell r="A1359" t="str">
            <v>EVL105DX/О/60х30/</v>
          </cell>
          <cell r="B1359" t="str">
            <v>EVL105DX/О/60х30/ANT/ANT.SLT</v>
          </cell>
          <cell r="C1359" t="str">
            <v xml:space="preserve">                        Стол угловой правый 1200*900*750 на О образном м/к 60х30 цвета ANT, цвет заглушки ANT, столешница Салтилло</v>
          </cell>
          <cell r="D1359" t="str">
            <v>Салтилло</v>
          </cell>
          <cell r="E1359">
            <v>22697</v>
          </cell>
          <cell r="F1359" t="str">
            <v>шт</v>
          </cell>
        </row>
        <row r="1360">
          <cell r="A1360" t="str">
            <v>EVL105DX/П/40х40/</v>
          </cell>
          <cell r="B1360" t="str">
            <v>EVL105DX/П/40х40/ANT/ANT.SLT</v>
          </cell>
          <cell r="C1360" t="str">
            <v xml:space="preserve">                        Стол угловой правый 1200*900*750 на П образном м/к 40х40 цвета ANT, цвет заглушки ANT, столешница Салтилло</v>
          </cell>
          <cell r="D1360" t="str">
            <v>Салтилло</v>
          </cell>
          <cell r="E1360">
            <v>21193</v>
          </cell>
          <cell r="F1360" t="str">
            <v>шт</v>
          </cell>
        </row>
        <row r="1361">
          <cell r="A1361" t="str">
            <v>EVL105DX/П/60х30/</v>
          </cell>
          <cell r="B1361" t="str">
            <v>EVL105DX/П/60х30/ANT/ANT.SLT</v>
          </cell>
          <cell r="C1361" t="str">
            <v xml:space="preserve">                        Стол угловой правый 1200*900*750 на П образном м/к 60х30 цвета ANT, цвет заглушки ANT, столешница Салтилло</v>
          </cell>
          <cell r="D1361" t="str">
            <v>Салтилло</v>
          </cell>
          <cell r="E1361">
            <v>20971</v>
          </cell>
          <cell r="F1361" t="str">
            <v>шт</v>
          </cell>
        </row>
        <row r="1362">
          <cell r="A1362" t="str">
            <v/>
          </cell>
          <cell r="C1362" t="str">
            <v xml:space="preserve">                    EVL105SX Стол криволинейный левый, глубиной 700/900 мм , 1200*900*750</v>
          </cell>
        </row>
        <row r="1363">
          <cell r="A1363" t="str">
            <v>EVL105SX/О/60х30/</v>
          </cell>
          <cell r="B1363" t="str">
            <v>EVL105SX/О/60х30/ANT/ANT.SLT</v>
          </cell>
          <cell r="C1363" t="str">
            <v xml:space="preserve">                        Стол угловой левый 1200*900*750 на О образном м/к 60х30 цвета ANT, цвет заглушки ANT, столешница Салтилло</v>
          </cell>
          <cell r="D1363" t="str">
            <v>Салтилло</v>
          </cell>
          <cell r="E1363">
            <v>22697</v>
          </cell>
          <cell r="F1363" t="str">
            <v>шт</v>
          </cell>
        </row>
        <row r="1364">
          <cell r="A1364" t="str">
            <v>EVL105SX/П/40х40/</v>
          </cell>
          <cell r="B1364" t="str">
            <v>EVL105SX/П/40х40/ANT/ANT.SLT</v>
          </cell>
          <cell r="C1364" t="str">
            <v xml:space="preserve">                        Стол угловой левый 1200*900*750 на П образном м/к 40х40 цвета ANT, цвет заглушки ANT, столешница Салтилло</v>
          </cell>
          <cell r="D1364" t="str">
            <v>Салтилло</v>
          </cell>
          <cell r="E1364">
            <v>21193</v>
          </cell>
          <cell r="F1364" t="str">
            <v>шт</v>
          </cell>
        </row>
        <row r="1365">
          <cell r="A1365" t="str">
            <v>EVL105SX/П/60х30/</v>
          </cell>
          <cell r="B1365" t="str">
            <v>EVL105SX/П/60х30/ANT/ANT.SLT</v>
          </cell>
          <cell r="C1365" t="str">
            <v xml:space="preserve">                        Стол угловой левый 1200*900*750 на П образном м/к 60х30 цвета ANT, цвет заглушки ANT, столешница Салтилло</v>
          </cell>
          <cell r="D1365" t="str">
            <v>Салтилло</v>
          </cell>
          <cell r="E1365">
            <v>20971</v>
          </cell>
          <cell r="F1365" t="str">
            <v>шт</v>
          </cell>
        </row>
        <row r="1366">
          <cell r="A1366" t="str">
            <v/>
          </cell>
          <cell r="C1366" t="str">
            <v xml:space="preserve">                    EVL106DX Стол криволинейный правый, глубиной 700/900 мм , 1400*900*750</v>
          </cell>
        </row>
        <row r="1367">
          <cell r="A1367" t="str">
            <v>EVL106DX/О/60х30/</v>
          </cell>
          <cell r="B1367" t="str">
            <v>EVL106DX/О/60х30/ANT/ANT.SLT</v>
          </cell>
          <cell r="C1367" t="str">
            <v xml:space="preserve">                        Стол угловой правый 1400х900 на О образном м/к 60х30 цвета ANT, цвет заглушки ANT</v>
          </cell>
          <cell r="D1367" t="str">
            <v>Салтилло</v>
          </cell>
          <cell r="E1367">
            <v>23854</v>
          </cell>
          <cell r="F1367" t="str">
            <v>шт</v>
          </cell>
        </row>
        <row r="1368">
          <cell r="A1368" t="str">
            <v>EVL106DX/П/40х40/</v>
          </cell>
          <cell r="B1368" t="str">
            <v>EVL106DX/П/40х40/ANT/ANT.SLT</v>
          </cell>
          <cell r="C1368" t="str">
            <v xml:space="preserve">                        Стол угловой правый 1400х900 на П образном м/к 40х40 цвета ANT, цвет заглушки ANT</v>
          </cell>
          <cell r="D1368" t="str">
            <v>Салтилло</v>
          </cell>
          <cell r="E1368">
            <v>22380</v>
          </cell>
          <cell r="F1368" t="str">
            <v>шт</v>
          </cell>
        </row>
        <row r="1369">
          <cell r="A1369" t="str">
            <v>EVL106DX/П/60х30/</v>
          </cell>
          <cell r="B1369" t="str">
            <v>EVL106DX/П/60х30/ANT/ANT.SLT</v>
          </cell>
          <cell r="C1369" t="str">
            <v xml:space="preserve">                        Стол угловой правый 1400х900 на П образном м/к 60х30 цвета ANT, цвет заглушки ANT</v>
          </cell>
          <cell r="D1369" t="str">
            <v>Салтилло</v>
          </cell>
          <cell r="E1369">
            <v>22128</v>
          </cell>
          <cell r="F1369" t="str">
            <v>шт</v>
          </cell>
        </row>
        <row r="1370">
          <cell r="A1370" t="str">
            <v/>
          </cell>
          <cell r="C1370" t="str">
            <v xml:space="preserve">                    EVL106SX Стол криволинейный левый, глубиной 700/900 мм , 1400*900*750</v>
          </cell>
        </row>
        <row r="1371">
          <cell r="A1371" t="str">
            <v>EVL106SX/О/60х30/</v>
          </cell>
          <cell r="B1371" t="str">
            <v>EVL106SX/О/60х30/ANT/ANT.SLT</v>
          </cell>
          <cell r="C1371" t="str">
            <v xml:space="preserve">                        Стол угловой левый 1400х900 на О образном м/к 60х30 цвета ANT, цвет заглушки ANT</v>
          </cell>
          <cell r="D1371" t="str">
            <v>Салтилло</v>
          </cell>
          <cell r="E1371">
            <v>23854</v>
          </cell>
          <cell r="F1371" t="str">
            <v>шт</v>
          </cell>
        </row>
        <row r="1372">
          <cell r="A1372" t="str">
            <v>EVL106SX/П/40х40/</v>
          </cell>
          <cell r="B1372" t="str">
            <v>EVL106SX/П/40х40/ANT/ANT.SLT</v>
          </cell>
          <cell r="C1372" t="str">
            <v xml:space="preserve">                        Стол угловой левый 1400х900 на П образном м/к 40х40 цвета ANT, цвет заглушки ANT</v>
          </cell>
          <cell r="D1372" t="str">
            <v>Салтилло</v>
          </cell>
          <cell r="E1372">
            <v>22380</v>
          </cell>
          <cell r="F1372" t="str">
            <v>шт</v>
          </cell>
        </row>
        <row r="1373">
          <cell r="A1373" t="str">
            <v>EVL106SX/П/60х30/</v>
          </cell>
          <cell r="B1373" t="str">
            <v>EVL106SX/П/60х30/ANT/ANT.SLT</v>
          </cell>
          <cell r="C1373" t="str">
            <v xml:space="preserve">                        Стол угловой левый 1400х900 на П образном м/к 60х30 цвета ANT, цвет заглушки ANT</v>
          </cell>
          <cell r="D1373" t="str">
            <v>Салтилло</v>
          </cell>
          <cell r="E1373">
            <v>22128</v>
          </cell>
          <cell r="F1373" t="str">
            <v>шт</v>
          </cell>
        </row>
        <row r="1374">
          <cell r="A1374" t="str">
            <v/>
          </cell>
          <cell r="C1374" t="str">
            <v xml:space="preserve">                    EVL107DX Стол криволинейный правый, глубиной 700/900 мм , 1600*900*750</v>
          </cell>
        </row>
        <row r="1375">
          <cell r="A1375" t="str">
            <v>EVL107DX/О/60х30/</v>
          </cell>
          <cell r="B1375" t="str">
            <v>EVL107DX/О/60х30/ANT/ANT.SLT</v>
          </cell>
          <cell r="C1375" t="str">
            <v xml:space="preserve">                        Стол угловой правый 1600х900 на О образном м/к 60х30 цвета ANT, цвет заглушки ANT</v>
          </cell>
          <cell r="D1375" t="str">
            <v>Салтилло</v>
          </cell>
          <cell r="E1375">
            <v>24616</v>
          </cell>
          <cell r="F1375" t="str">
            <v>шт</v>
          </cell>
        </row>
        <row r="1376">
          <cell r="A1376" t="str">
            <v>EVL107DX/П/40х40/</v>
          </cell>
          <cell r="B1376" t="str">
            <v>EVL107DX/П/40х40/ANT/ANT.SLT</v>
          </cell>
          <cell r="C1376" t="str">
            <v xml:space="preserve">                        Стол угловой правый 1600х900 на П образном м/к 40х40 цвета ANT, цвет заглушки ANT</v>
          </cell>
          <cell r="D1376" t="str">
            <v>Салтилло</v>
          </cell>
          <cell r="E1376">
            <v>22846</v>
          </cell>
          <cell r="F1376" t="str">
            <v>шт</v>
          </cell>
        </row>
        <row r="1377">
          <cell r="A1377" t="str">
            <v>EVL107DX/П/60х30/</v>
          </cell>
          <cell r="B1377" t="str">
            <v>EVL107DX/П/60х30/ANT/ANT.SLT</v>
          </cell>
          <cell r="C1377" t="str">
            <v xml:space="preserve">                        Стол угловой правый 1600х900 на П образном м/к 60х30 цвета ANT, цвет заглушки ANT</v>
          </cell>
          <cell r="D1377" t="str">
            <v>Салтилло</v>
          </cell>
          <cell r="E1377">
            <v>22890</v>
          </cell>
          <cell r="F1377" t="str">
            <v>шт</v>
          </cell>
        </row>
        <row r="1378">
          <cell r="A1378" t="str">
            <v/>
          </cell>
          <cell r="C1378" t="str">
            <v xml:space="preserve">                    EVL107SX Стол криволинейный левый, глубиной 700/900 мм , 1600*900*750</v>
          </cell>
        </row>
        <row r="1379">
          <cell r="A1379" t="str">
            <v>EVL107SX/О/60х30/</v>
          </cell>
          <cell r="B1379" t="str">
            <v>EVL107SX/О/60х30/ANT/ANT.SLT</v>
          </cell>
          <cell r="C1379" t="str">
            <v xml:space="preserve">                        Стол угловой левый 1600х900 на О образном м/к 60х30 цвета ANT, цвет заглушки ANT</v>
          </cell>
          <cell r="D1379" t="str">
            <v>Салтилло</v>
          </cell>
          <cell r="E1379">
            <v>24616</v>
          </cell>
          <cell r="F1379" t="str">
            <v>шт</v>
          </cell>
        </row>
        <row r="1380">
          <cell r="A1380" t="str">
            <v>EVL107SX/П/40х40/</v>
          </cell>
          <cell r="B1380" t="str">
            <v>EVL107SX/П/40х40/ANT/ANT.SLT</v>
          </cell>
          <cell r="C1380" t="str">
            <v xml:space="preserve">                        Стол угловой левый 1600х900 на П образном м/к 40х40 цвета ANT, цвет заглушки ANT</v>
          </cell>
          <cell r="D1380" t="str">
            <v>Салтилло</v>
          </cell>
          <cell r="E1380">
            <v>22846</v>
          </cell>
          <cell r="F1380" t="str">
            <v>шт</v>
          </cell>
        </row>
        <row r="1381">
          <cell r="A1381" t="str">
            <v>EVL107SX/П/60х30/</v>
          </cell>
          <cell r="B1381" t="str">
            <v>EVL107SX/П/60х30/ANT/ANT.SLT</v>
          </cell>
          <cell r="C1381" t="str">
            <v xml:space="preserve">                        Стол угловой левый 1600х900 на П образном м/к 60х30 цвета ANT, цвет заглушки ANT</v>
          </cell>
          <cell r="D1381" t="str">
            <v>Салтилло</v>
          </cell>
          <cell r="E1381">
            <v>22890</v>
          </cell>
          <cell r="F1381" t="str">
            <v>шт</v>
          </cell>
        </row>
        <row r="1382">
          <cell r="A1382" t="str">
            <v/>
          </cell>
          <cell r="C1382" t="str">
            <v xml:space="preserve">                    EVL109DX Стол эргономичный правый, глубиной 700/900 мм , 1200х900/700х750</v>
          </cell>
        </row>
        <row r="1383">
          <cell r="A1383" t="str">
            <v>EVL109DX/О/60х30/</v>
          </cell>
          <cell r="B1383" t="str">
            <v>EVL109DX/О/60х30/ANT/ANT.SLT</v>
          </cell>
          <cell r="C1383" t="str">
            <v xml:space="preserve">                        Стол эргономичный правый 1200х900 на О образном м/к 60х30 цвета ANT, цвет заглушки ANT</v>
          </cell>
          <cell r="D1383" t="str">
            <v>Салтилло</v>
          </cell>
          <cell r="E1383">
            <v>22671</v>
          </cell>
          <cell r="F1383" t="str">
            <v>шт</v>
          </cell>
        </row>
        <row r="1384">
          <cell r="A1384" t="str">
            <v>EVL109DX/П/40х40/</v>
          </cell>
          <cell r="B1384" t="str">
            <v>EVL109DX/П/40х40/ANT/ANT.SLT</v>
          </cell>
          <cell r="C1384" t="str">
            <v xml:space="preserve">                        Стол эргономичный правый 1200х900 на П образном м/к 40х40 цвета ANT, цвет заглушки ANT</v>
          </cell>
          <cell r="D1384" t="str">
            <v>Салтилло</v>
          </cell>
          <cell r="E1384">
            <v>21170</v>
          </cell>
          <cell r="F1384" t="str">
            <v>шт</v>
          </cell>
        </row>
        <row r="1385">
          <cell r="A1385" t="str">
            <v>EVL109DX/П/60х30/</v>
          </cell>
          <cell r="B1385" t="str">
            <v>EVL109DX/П/60х30/ANT/ANT.SLT</v>
          </cell>
          <cell r="C1385" t="str">
            <v xml:space="preserve">                        Стол эргономичный правый 1200х900 на П образном м/к 60х30 цвета ANT, цвет заглушки ANT</v>
          </cell>
          <cell r="D1385" t="str">
            <v>Салтилло</v>
          </cell>
          <cell r="E1385">
            <v>20947</v>
          </cell>
          <cell r="F1385" t="str">
            <v>шт</v>
          </cell>
        </row>
        <row r="1386">
          <cell r="A1386" t="str">
            <v/>
          </cell>
          <cell r="C1386" t="str">
            <v xml:space="preserve">                    EVL109SX Стол эргономичный левый, глубиной 700/900 мм , 1200х900/700х750</v>
          </cell>
        </row>
        <row r="1387">
          <cell r="A1387" t="str">
            <v>EVL109SX/О/60х30/</v>
          </cell>
          <cell r="B1387" t="str">
            <v>EVL109SX/О/60х30/ANT/ANT.SLT</v>
          </cell>
          <cell r="C1387" t="str">
            <v xml:space="preserve">                        Стол эргономичный левый 1200х900 на О образном м/к 60х30 цвета ANT, цвет заглушки ANT</v>
          </cell>
          <cell r="D1387" t="str">
            <v>Салтилло</v>
          </cell>
          <cell r="E1387">
            <v>22671</v>
          </cell>
          <cell r="F1387" t="str">
            <v>шт</v>
          </cell>
        </row>
        <row r="1388">
          <cell r="A1388" t="str">
            <v>EVL109SX/П/40х40/</v>
          </cell>
          <cell r="B1388" t="str">
            <v>EVL109SX/П/40х40/ANT/ANT.SLT</v>
          </cell>
          <cell r="C1388" t="str">
            <v xml:space="preserve">                        Стол эргономичный левый 1200х900 на П образном м/к 40х40 цвета ANT, цвет заглушки ANT</v>
          </cell>
          <cell r="D1388" t="str">
            <v>Салтилло</v>
          </cell>
          <cell r="E1388">
            <v>21170</v>
          </cell>
          <cell r="F1388" t="str">
            <v>шт</v>
          </cell>
        </row>
        <row r="1389">
          <cell r="A1389" t="str">
            <v>EVL109SX/П/60х30/</v>
          </cell>
          <cell r="B1389" t="str">
            <v>EVL109SX/П/60х30/ANT/ANT.SLT</v>
          </cell>
          <cell r="C1389" t="str">
            <v xml:space="preserve">                        Стол эргономичный левый 1200х900 на П образном м/к 60х30 цвета ANT, цвет заглушки ANT</v>
          </cell>
          <cell r="D1389" t="str">
            <v>Салтилло</v>
          </cell>
          <cell r="E1389">
            <v>20947</v>
          </cell>
          <cell r="F1389" t="str">
            <v>шт</v>
          </cell>
        </row>
        <row r="1390">
          <cell r="A1390" t="str">
            <v/>
          </cell>
          <cell r="C1390" t="str">
            <v xml:space="preserve">                    EVL110DX Стол эргономичный правый, глубиной 700/900 мм , 1400х900/700х750</v>
          </cell>
        </row>
        <row r="1391">
          <cell r="A1391" t="str">
            <v>EVL110DX/О/60х30/</v>
          </cell>
          <cell r="B1391" t="str">
            <v>EVL110DX/О/60х30/ANT/ANT.SLT</v>
          </cell>
          <cell r="C1391" t="str">
            <v xml:space="preserve">                        Стол эргономичный правый 1400х900</v>
          </cell>
          <cell r="D1391" t="str">
            <v>Салтилло</v>
          </cell>
          <cell r="E1391">
            <v>23627</v>
          </cell>
          <cell r="F1391" t="str">
            <v>шт</v>
          </cell>
        </row>
        <row r="1392">
          <cell r="A1392" t="str">
            <v>EVL110DX/П/40х40/</v>
          </cell>
          <cell r="B1392" t="str">
            <v>EVL110DX/П/40х40/ANT/ANT.SLT</v>
          </cell>
          <cell r="C1392" t="str">
            <v xml:space="preserve">                        Стол эргономичный правый 1400х900</v>
          </cell>
          <cell r="D1392" t="str">
            <v>Салтилло</v>
          </cell>
          <cell r="E1392">
            <v>22152</v>
          </cell>
          <cell r="F1392" t="str">
            <v>шт</v>
          </cell>
        </row>
        <row r="1393">
          <cell r="A1393" t="str">
            <v>EVL110DX/П/60х30/</v>
          </cell>
          <cell r="B1393" t="str">
            <v>EVL110DX/П/60х30/ANT/ANT.SLT</v>
          </cell>
          <cell r="C1393" t="str">
            <v xml:space="preserve">                        Стол эргономичный правый 1400х900</v>
          </cell>
          <cell r="D1393" t="str">
            <v>Салтилло</v>
          </cell>
          <cell r="E1393">
            <v>22152</v>
          </cell>
          <cell r="F1393" t="str">
            <v>шт</v>
          </cell>
        </row>
        <row r="1394">
          <cell r="A1394" t="str">
            <v/>
          </cell>
          <cell r="C1394" t="str">
            <v xml:space="preserve">                    EVL110SX Стол эргономичный левый, глубиной 700/900 мм , 1400х900/700х750</v>
          </cell>
        </row>
        <row r="1395">
          <cell r="A1395" t="str">
            <v>EVL110SX/О/60х30/</v>
          </cell>
          <cell r="B1395" t="str">
            <v>EVL110SX/О/60х30/ANT/ANT.SLT</v>
          </cell>
          <cell r="C1395" t="str">
            <v xml:space="preserve">                        Стол эргономичный левый 1400х900</v>
          </cell>
          <cell r="D1395" t="str">
            <v>Салтилло</v>
          </cell>
          <cell r="E1395">
            <v>23627</v>
          </cell>
          <cell r="F1395" t="str">
            <v>шт</v>
          </cell>
        </row>
        <row r="1396">
          <cell r="A1396" t="str">
            <v>EVL110SX/П/40х40/</v>
          </cell>
          <cell r="B1396" t="str">
            <v>EVL110SX/П/40х40/ANT/ANT.SLT</v>
          </cell>
          <cell r="C1396" t="str">
            <v xml:space="preserve">                        Стол эргономичный левый 1400х900</v>
          </cell>
          <cell r="D1396" t="str">
            <v>Салтилло</v>
          </cell>
          <cell r="E1396">
            <v>22152</v>
          </cell>
          <cell r="F1396" t="str">
            <v>шт</v>
          </cell>
        </row>
        <row r="1397">
          <cell r="A1397" t="str">
            <v>EVL110SX/П/60х30/</v>
          </cell>
          <cell r="B1397" t="str">
            <v>EVL110SX/П/60х30/ANT/ANT.SLT</v>
          </cell>
          <cell r="C1397" t="str">
            <v xml:space="preserve">                        Стол эргономичный левый 1400х900</v>
          </cell>
          <cell r="D1397" t="str">
            <v>Салтилло</v>
          </cell>
          <cell r="E1397">
            <v>22152</v>
          </cell>
          <cell r="F1397" t="str">
            <v>шт</v>
          </cell>
        </row>
        <row r="1398">
          <cell r="A1398" t="str">
            <v/>
          </cell>
          <cell r="C1398" t="str">
            <v xml:space="preserve">                    EVL111DX Стол эргономичный правый, глубиной 700/900 мм , 1600х900/700х750</v>
          </cell>
        </row>
        <row r="1399">
          <cell r="A1399" t="str">
            <v>EVL111DX/О/60х30/</v>
          </cell>
          <cell r="B1399" t="str">
            <v>EVL111DX/О/60х30/ANT/ANT.SLT</v>
          </cell>
          <cell r="C1399" t="str">
            <v xml:space="preserve">                        Стол эргономичный правый 1600х900</v>
          </cell>
          <cell r="D1399" t="str">
            <v>Салтилло</v>
          </cell>
          <cell r="E1399">
            <v>24588</v>
          </cell>
          <cell r="F1399" t="str">
            <v>шт</v>
          </cell>
        </row>
        <row r="1400">
          <cell r="A1400" t="str">
            <v>EVL111DX/П/40х40/</v>
          </cell>
          <cell r="B1400" t="str">
            <v>EVL111DX/П/40х40/ANT/ANT.SLT</v>
          </cell>
          <cell r="C1400" t="str">
            <v xml:space="preserve">                        Стол эргономичный правый 1600х900</v>
          </cell>
          <cell r="D1400" t="str">
            <v>Салтилло</v>
          </cell>
          <cell r="E1400">
            <v>22863</v>
          </cell>
          <cell r="F1400" t="str">
            <v>шт</v>
          </cell>
        </row>
        <row r="1401">
          <cell r="A1401" t="str">
            <v>EVL111DX/П/60х30/</v>
          </cell>
          <cell r="B1401" t="str">
            <v>EVL111DX/П/60х30/ANT/ANT.SLT</v>
          </cell>
          <cell r="C1401" t="str">
            <v xml:space="preserve">                        Стол эргономичный правый 1600х900</v>
          </cell>
          <cell r="D1401" t="str">
            <v>Салтилло</v>
          </cell>
          <cell r="E1401">
            <v>22863</v>
          </cell>
          <cell r="F1401" t="str">
            <v>шт</v>
          </cell>
        </row>
        <row r="1402">
          <cell r="A1402" t="str">
            <v/>
          </cell>
          <cell r="C1402" t="str">
            <v xml:space="preserve">                    EVL111SX Стол эргономичный левый, глубиной 700/900 мм , 1600х900/700х750</v>
          </cell>
        </row>
        <row r="1403">
          <cell r="A1403" t="str">
            <v>EVL111SX/О/60х30/</v>
          </cell>
          <cell r="B1403" t="str">
            <v>EVL111SX/О/60х30/ANT/ANT.SLT</v>
          </cell>
          <cell r="C1403" t="str">
            <v xml:space="preserve">                        Стол эргономичный левый 1600х900</v>
          </cell>
          <cell r="D1403" t="str">
            <v>Салтилло</v>
          </cell>
          <cell r="E1403">
            <v>24588</v>
          </cell>
          <cell r="F1403" t="str">
            <v>шт</v>
          </cell>
        </row>
        <row r="1404">
          <cell r="A1404" t="str">
            <v>EVL111SX/П/40х40/</v>
          </cell>
          <cell r="B1404" t="str">
            <v>EVL111SX/П/40х40/ANT/ANT.SLT</v>
          </cell>
          <cell r="C1404" t="str">
            <v xml:space="preserve">                        Стол эргономичный левый 1600х900</v>
          </cell>
          <cell r="D1404" t="str">
            <v>Салтилло</v>
          </cell>
          <cell r="E1404">
            <v>22863</v>
          </cell>
          <cell r="F1404" t="str">
            <v>шт</v>
          </cell>
        </row>
        <row r="1405">
          <cell r="A1405" t="str">
            <v>EVL111SX/П/60х30/</v>
          </cell>
          <cell r="B1405" t="str">
            <v>EVL111SX/П/60х30/ANT/ANT.SLT</v>
          </cell>
          <cell r="C1405" t="str">
            <v xml:space="preserve">                        Стол эргономичный левый 1600х900</v>
          </cell>
          <cell r="D1405" t="str">
            <v>Салтилло</v>
          </cell>
          <cell r="E1405">
            <v>22863</v>
          </cell>
          <cell r="F1405" t="str">
            <v>шт</v>
          </cell>
        </row>
        <row r="1406">
          <cell r="A1406" t="str">
            <v/>
          </cell>
          <cell r="C1406" t="str">
            <v xml:space="preserve">                    EVL155 Стол письменный на ДСП опорах глубиной 700 мм, 1200*700*750</v>
          </cell>
        </row>
        <row r="1407">
          <cell r="A1407" t="str">
            <v>EVL155</v>
          </cell>
          <cell r="B1407" t="str">
            <v>EVL155/ANT/ANT/ANT.SLT</v>
          </cell>
          <cell r="C1407" t="str">
            <v xml:space="preserve">                        Стол письменный 1200  на ДСП опорах,  глубиной 700 мм, опора АНТРАЦИТ , фронталь АНТРАЦИТ, заглушка ANT, столешница Салтилло</v>
          </cell>
          <cell r="D1407" t="str">
            <v>Салтилло</v>
          </cell>
          <cell r="E1407">
            <v>10790</v>
          </cell>
          <cell r="F1407" t="str">
            <v>шт</v>
          </cell>
        </row>
        <row r="1408">
          <cell r="A1408" t="str">
            <v/>
          </cell>
          <cell r="C1408" t="str">
            <v xml:space="preserve">                    EVL156 Стол письменный на ДСП опорах глубиной 700 мм, 1400*700*750</v>
          </cell>
        </row>
        <row r="1409">
          <cell r="A1409" t="str">
            <v>EVL156</v>
          </cell>
          <cell r="B1409" t="str">
            <v>EVL156/ANT/ANT/ANT.SLT</v>
          </cell>
          <cell r="C1409" t="str">
            <v xml:space="preserve">                        Стол письменный 1400  на ДСП опорах,  глубиной 700 мм, опора АНТРАЦИТ , фронталь АНТРАЦИТ, заглушка ANT, столешница Салтилло</v>
          </cell>
          <cell r="D1409" t="str">
            <v>Салтилло</v>
          </cell>
          <cell r="E1409">
            <v>11593</v>
          </cell>
          <cell r="F1409" t="str">
            <v>шт</v>
          </cell>
        </row>
        <row r="1410">
          <cell r="A1410" t="str">
            <v/>
          </cell>
          <cell r="C1410" t="str">
            <v xml:space="preserve">                    EVL157 Стол письменный на ДСП опорах глубиной 700 мм, 1600*700*750</v>
          </cell>
        </row>
        <row r="1411">
          <cell r="A1411" t="str">
            <v>EVL157</v>
          </cell>
          <cell r="B1411" t="str">
            <v>EVL157/ANT/ANT/ANT.SLT</v>
          </cell>
          <cell r="C1411" t="str">
            <v xml:space="preserve">                        Стол письменный 1600  на ДСП опорах,  глубиной 700 мм, опора АНТРАЦИТ , фронталь АНТРАЦИТ, заглушка ANT, столешница Салтилло</v>
          </cell>
          <cell r="D1411" t="str">
            <v>Салтилло</v>
          </cell>
          <cell r="E1411">
            <v>12328</v>
          </cell>
          <cell r="F1411" t="str">
            <v>шт</v>
          </cell>
        </row>
        <row r="1412">
          <cell r="A1412" t="str">
            <v/>
          </cell>
          <cell r="C1412" t="str">
            <v xml:space="preserve">                    EVL158 Стол письменный на ДСП опорах глубиной 700 мм, 1800*700*750</v>
          </cell>
        </row>
        <row r="1413">
          <cell r="A1413" t="str">
            <v>EVL158</v>
          </cell>
          <cell r="B1413" t="str">
            <v>EVL158/ANT/ANT/ANT.SLT</v>
          </cell>
          <cell r="C1413" t="str">
            <v xml:space="preserve">                        Стол письменный 1800  на ДСП опорах,  глубиной 700 мм, опора АНТРАЦИТ , фронталь АНТРАЦИТ, заглушка ANT, столешница Салтилло</v>
          </cell>
          <cell r="D1413" t="str">
            <v>Салтилло</v>
          </cell>
          <cell r="E1413">
            <v>14585</v>
          </cell>
          <cell r="F1413" t="str">
            <v>шт</v>
          </cell>
        </row>
        <row r="1414">
          <cell r="A1414" t="str">
            <v/>
          </cell>
          <cell r="C1414" t="str">
            <v xml:space="preserve">                    EVL180 Приставной элемент, глубиной 500 мм (1000*500*750)</v>
          </cell>
        </row>
        <row r="1415">
          <cell r="A1415" t="str">
            <v>EVL180</v>
          </cell>
          <cell r="B1415" t="str">
            <v>EVL180/О/60х30/ANT.SLT</v>
          </cell>
          <cell r="C1415" t="str">
            <v xml:space="preserve">                        Приставной элемент 1000*500*750, глубиной 500 мм, на О образном м/к 60х30, цвета ANT, столешница Салтилло</v>
          </cell>
          <cell r="D1415" t="str">
            <v>Салтилло</v>
          </cell>
          <cell r="E1415">
            <v>13886</v>
          </cell>
          <cell r="F1415" t="str">
            <v>шт</v>
          </cell>
        </row>
        <row r="1416">
          <cell r="A1416" t="str">
            <v>EVL180</v>
          </cell>
          <cell r="B1416" t="str">
            <v>EVL180/П/40х40/ANT.SLT</v>
          </cell>
          <cell r="C1416" t="str">
            <v xml:space="preserve">                        Приставной элемент 1000*500*750, глубиной 500 мм, на П образном м/к 40х40, цвета ANT, столешница Салтилло</v>
          </cell>
          <cell r="D1416" t="str">
            <v>Салтилло</v>
          </cell>
          <cell r="E1416">
            <v>13681</v>
          </cell>
          <cell r="F1416" t="str">
            <v>шт</v>
          </cell>
        </row>
        <row r="1417">
          <cell r="A1417" t="str">
            <v>EVL180</v>
          </cell>
          <cell r="B1417" t="str">
            <v>EVL180/П/60х30/ANT.SLT</v>
          </cell>
          <cell r="C1417" t="str">
            <v xml:space="preserve">                        Приставной элемент 1000*500*750, глубиной 500 мм, на П образном м/к 60х30, цвета ANT, столешница Салтилло</v>
          </cell>
          <cell r="D1417" t="str">
            <v>Салтилло</v>
          </cell>
          <cell r="E1417">
            <v>13886</v>
          </cell>
          <cell r="F1417" t="str">
            <v>шт</v>
          </cell>
        </row>
        <row r="1418">
          <cell r="A1418" t="str">
            <v/>
          </cell>
          <cell r="C1418" t="str">
            <v xml:space="preserve">                    EVL667 Рабочая станция на 4 раб.места , с шириной 1-го рабочего места 700 мм , 2800*1436*750</v>
          </cell>
        </row>
        <row r="1419">
          <cell r="A1419" t="str">
            <v>EVL667</v>
          </cell>
          <cell r="B1419" t="str">
            <v>EVL667/О/60х30/ANT/ANT.SLT</v>
          </cell>
          <cell r="C1419" t="str">
            <v xml:space="preserve">                        Рабочая станция на 4 раб.места , с шириной 1-го рабочего места 700 мм на О образном м/к 60х30 цвета ANT, цвет заглушки ANT, столешница Салтилло</v>
          </cell>
          <cell r="D1419" t="str">
            <v>Салтилло</v>
          </cell>
          <cell r="E1419">
            <v>72958</v>
          </cell>
          <cell r="F1419" t="str">
            <v>шт</v>
          </cell>
        </row>
        <row r="1420">
          <cell r="A1420" t="str">
            <v/>
          </cell>
          <cell r="C1420" t="str">
            <v xml:space="preserve">                ШКАФЫ, СТЕЛЛАЖИ  и ТУМБЫ</v>
          </cell>
        </row>
        <row r="1421">
          <cell r="A1421" t="str">
            <v/>
          </cell>
          <cell r="C1421" t="str">
            <v xml:space="preserve">                    EVL400 Стеллаж высокий 800х2050, глубиной 344 мм, 800х344х2050</v>
          </cell>
        </row>
        <row r="1422">
          <cell r="A1422" t="str">
            <v>EVL400</v>
          </cell>
          <cell r="B1422" t="str">
            <v>EVL400/ANT.SLT</v>
          </cell>
          <cell r="C1422" t="str">
            <v xml:space="preserve">                        Стеллаж высокий 800х2050, глубиной 344 мм, задняя стенка ANT, корпус Салтилло</v>
          </cell>
          <cell r="D1422" t="str">
            <v>Салтилло</v>
          </cell>
          <cell r="E1422">
            <v>14915</v>
          </cell>
          <cell r="F1422" t="str">
            <v>шт</v>
          </cell>
        </row>
        <row r="1423">
          <cell r="A1423" t="str">
            <v/>
          </cell>
          <cell r="C1423" t="str">
            <v xml:space="preserve">                    EVL401 Шкаф для документов комбинированный 800х2050, глубиной 364 мм, 800х364х2050</v>
          </cell>
        </row>
        <row r="1424">
          <cell r="A1424" t="str">
            <v>EVL401</v>
          </cell>
          <cell r="B1424" t="str">
            <v>EVL401/U003/G/ANT.ANT</v>
          </cell>
          <cell r="C1424" t="str">
            <v xml:space="preserve">                        Шкаф для документов комбинированный 800х2050, корпус Дуб Честерфилд, стекло G, ручки ANT, фасад Антрацит</v>
          </cell>
          <cell r="D1424" t="str">
            <v>АНТРАЦИТ</v>
          </cell>
          <cell r="E1424">
            <v>23603</v>
          </cell>
          <cell r="F1424" t="str">
            <v>шт</v>
          </cell>
        </row>
        <row r="1425">
          <cell r="A1425" t="str">
            <v>EVL401</v>
          </cell>
          <cell r="B1425" t="str">
            <v>EVL401/U003/GRAFIT/ANT.ANT</v>
          </cell>
          <cell r="C1425" t="str">
            <v xml:space="preserve">                        Шкаф для документов комбинированный 800х2050, корпус Дуб Честерфилд, стекло GRAFIT, ручки ANT, фасад Антрацит</v>
          </cell>
          <cell r="D1425" t="str">
            <v>АНТРАЦИТ</v>
          </cell>
          <cell r="E1425">
            <v>23603</v>
          </cell>
          <cell r="F1425" t="str">
            <v>шт</v>
          </cell>
        </row>
        <row r="1426">
          <cell r="A1426" t="str">
            <v>EVL401</v>
          </cell>
          <cell r="B1426" t="str">
            <v>EVL401/SLT/GRAFIT/ANT.SLT</v>
          </cell>
          <cell r="C1426" t="str">
            <v xml:space="preserve">                        Шкаф для документов комбинированный 800х2050, корпус Салтилло, стекло GRAFIT, ручки ANT, фасад Салтилло</v>
          </cell>
          <cell r="D1426" t="str">
            <v>Салтилло</v>
          </cell>
          <cell r="E1426">
            <v>23603</v>
          </cell>
          <cell r="F1426" t="str">
            <v>шт</v>
          </cell>
        </row>
        <row r="1427">
          <cell r="A1427" t="str">
            <v/>
          </cell>
          <cell r="C1427" t="str">
            <v xml:space="preserve">                    EVL403 Шкаф для документов (низ малые фасады, верх открытый) 800х364х2050</v>
          </cell>
        </row>
        <row r="1428">
          <cell r="A1428" t="str">
            <v>EVL403</v>
          </cell>
          <cell r="B1428" t="str">
            <v>EVL403/ANT/ANT.ANT</v>
          </cell>
          <cell r="C1428" t="str">
            <v xml:space="preserve">                        Шкаф для документов ( низ малые фасады, верх открытый) 800х2050, корпус Aнт, ручки ANT, фасад Aнт</v>
          </cell>
          <cell r="D1428" t="str">
            <v>АНТРАЦИТ</v>
          </cell>
          <cell r="E1428">
            <v>16074</v>
          </cell>
          <cell r="F1428" t="str">
            <v>шт</v>
          </cell>
        </row>
        <row r="1429">
          <cell r="A1429" t="str">
            <v>EVL403</v>
          </cell>
          <cell r="B1429" t="str">
            <v>EVL403/H/H.D</v>
          </cell>
          <cell r="C1429" t="str">
            <v xml:space="preserve">                        Шкаф для документов ( низ малые фасады, верх открытый) 800х2050, корпус Белый, ручки H, фасад Rovere</v>
          </cell>
          <cell r="D1429" t="str">
            <v>ROVERE</v>
          </cell>
          <cell r="E1429">
            <v>16074</v>
          </cell>
          <cell r="F1429" t="str">
            <v>шт</v>
          </cell>
        </row>
        <row r="1430">
          <cell r="A1430" t="str">
            <v>EVL403</v>
          </cell>
          <cell r="B1430" t="str">
            <v>EVL403/U003/H.U003</v>
          </cell>
          <cell r="C1430" t="str">
            <v xml:space="preserve">                        Шкаф для документов ( низ малые фасады, верх открытый) 800х2050, корпус Дуб Чест, ручки H, фас Дуб Ч</v>
          </cell>
          <cell r="D1430" t="str">
            <v>Дуб Честерфилд</v>
          </cell>
          <cell r="E1430">
            <v>16074</v>
          </cell>
          <cell r="F1430" t="str">
            <v>шт</v>
          </cell>
        </row>
        <row r="1431">
          <cell r="A1431" t="str">
            <v>EVL403</v>
          </cell>
          <cell r="B1431" t="str">
            <v>EVL403/SLT/ANT.SLT</v>
          </cell>
          <cell r="C1431" t="str">
            <v xml:space="preserve">                        Шкаф для документов ( низ малые фасады, верх открытый) 800х2050, корпус Салт, ручки ANT, фасад Салт</v>
          </cell>
          <cell r="D1431" t="str">
            <v>Салтилло</v>
          </cell>
          <cell r="E1431">
            <v>16074</v>
          </cell>
          <cell r="F1431" t="str">
            <v>шт</v>
          </cell>
        </row>
        <row r="1432">
          <cell r="A1432" t="str">
            <v/>
          </cell>
          <cell r="C1432" t="str">
            <v xml:space="preserve">                    EVL404 Шкаф для документов 4 двери с нишей 800х364х2050</v>
          </cell>
        </row>
        <row r="1433">
          <cell r="A1433" t="str">
            <v>EVL404</v>
          </cell>
          <cell r="B1433" t="str">
            <v>EVL404/ANT/ANT.ANT</v>
          </cell>
          <cell r="C1433" t="str">
            <v xml:space="preserve">                        Шкаф для документов 4 двери с нишей 800х2050 , корпус ANT, ручки ANT, фасад ANT</v>
          </cell>
          <cell r="D1433" t="str">
            <v>АНТРАЦИТ</v>
          </cell>
          <cell r="E1433">
            <v>22449</v>
          </cell>
          <cell r="F1433" t="str">
            <v>шт</v>
          </cell>
        </row>
        <row r="1434">
          <cell r="A1434" t="str">
            <v>EVL404</v>
          </cell>
          <cell r="B1434" t="str">
            <v>EVL404/SLT/ANT.SLT</v>
          </cell>
          <cell r="C1434" t="str">
            <v xml:space="preserve">                        Шкаф для документов 4 двери с нишей 800х2050 , корпус SLT, ручки ANT, фасад SLT</v>
          </cell>
          <cell r="D1434" t="str">
            <v>Салтилло</v>
          </cell>
          <cell r="E1434">
            <v>22449</v>
          </cell>
          <cell r="F1434" t="str">
            <v>шт</v>
          </cell>
        </row>
        <row r="1435">
          <cell r="A1435" t="str">
            <v>EVL404</v>
          </cell>
          <cell r="B1435" t="str">
            <v>EVL404/U003/ANT.ANT</v>
          </cell>
          <cell r="C1435" t="str">
            <v xml:space="preserve">                        Шкаф для документов 4 двери с нишей 800х2050 , корпус Дуб Честерфилд, ручки ANT, фасад Антрацит</v>
          </cell>
          <cell r="D1435" t="str">
            <v>АНТРАЦИТ</v>
          </cell>
          <cell r="E1435">
            <v>22449</v>
          </cell>
          <cell r="F1435" t="str">
            <v>шт</v>
          </cell>
        </row>
        <row r="1436">
          <cell r="A1436" t="str">
            <v>EVL404</v>
          </cell>
          <cell r="B1436" t="str">
            <v>EVL404/H/WHT.H</v>
          </cell>
          <cell r="C1436" t="str">
            <v xml:space="preserve">                        Шкаф для документов 4 двери с нишей 800х2050 , корпус Н, ручки WHT, фасад Н</v>
          </cell>
          <cell r="D1436" t="str">
            <v>БЕЛЫЙ</v>
          </cell>
          <cell r="E1436">
            <v>22449</v>
          </cell>
          <cell r="F1436" t="str">
            <v>шт</v>
          </cell>
        </row>
        <row r="1437">
          <cell r="A1437" t="str">
            <v>EVL404</v>
          </cell>
          <cell r="B1437" t="str">
            <v>EVL404/H/WHT.H1277</v>
          </cell>
          <cell r="C1437" t="str">
            <v xml:space="preserve">                        Шкаф для документов 4 двери с нишей 800х2050, корпус Белый, ручки WHT, фасад Акация Лейкден</v>
          </cell>
          <cell r="D1437" t="str">
            <v>Акация Лейкден</v>
          </cell>
          <cell r="E1437">
            <v>22449</v>
          </cell>
          <cell r="F1437" t="str">
            <v>шт</v>
          </cell>
        </row>
        <row r="1438">
          <cell r="A1438" t="str">
            <v/>
          </cell>
          <cell r="C1438" t="str">
            <v xml:space="preserve">                    EVL405 Шкаф для документов с глухими фасадами (4 двери) 800х2050, глубиной  364 мм</v>
          </cell>
        </row>
        <row r="1439">
          <cell r="A1439" t="str">
            <v>EVL405</v>
          </cell>
          <cell r="B1439" t="str">
            <v>EVL405/SLT/ANT.SLT</v>
          </cell>
          <cell r="C1439" t="str">
            <v xml:space="preserve">                        Шкаф для документов с глухими фасадами (4 двери) 800х2050, корпус Салтилло , ручки ANT, фасад Салтилло , глубиной 364 мм</v>
          </cell>
          <cell r="D1439" t="str">
            <v>Салтилло</v>
          </cell>
          <cell r="E1439">
            <v>22876</v>
          </cell>
          <cell r="F1439" t="str">
            <v>шт</v>
          </cell>
        </row>
        <row r="1440">
          <cell r="A1440" t="str">
            <v/>
          </cell>
          <cell r="C1440" t="str">
            <v xml:space="preserve">                    EVL406 Шкаф для документов ( низ средние фасады, верх открытый) 800х2050, глубиной  364 мм</v>
          </cell>
        </row>
        <row r="1441">
          <cell r="A1441" t="str">
            <v>EVL406</v>
          </cell>
          <cell r="B1441" t="str">
            <v>EVL406/ANT/ANT.ANT</v>
          </cell>
          <cell r="C1441" t="str">
            <v xml:space="preserve">                        Шкаф для документов ( низ средние фасады, верх открытый) 800х2050, копус ANT , ручки ANT, фасад ANT</v>
          </cell>
          <cell r="D1441" t="str">
            <v>АНТРАЦИТ</v>
          </cell>
          <cell r="E1441">
            <v>16994</v>
          </cell>
          <cell r="F1441" t="str">
            <v>шт</v>
          </cell>
        </row>
        <row r="1442">
          <cell r="A1442" t="str">
            <v>EVL406</v>
          </cell>
          <cell r="B1442" t="str">
            <v>EVL406/SLT/ANT.SLT</v>
          </cell>
          <cell r="C1442" t="str">
            <v xml:space="preserve">                        Шкаф для документов ( низ средние фасады, верх открытый) 800х2050, копус ANT , ручки ANT, фасад SLT</v>
          </cell>
          <cell r="D1442" t="str">
            <v>Салтилло</v>
          </cell>
          <cell r="E1442">
            <v>16994</v>
          </cell>
          <cell r="F1442" t="str">
            <v>шт</v>
          </cell>
        </row>
        <row r="1443">
          <cell r="A1443" t="str">
            <v/>
          </cell>
          <cell r="C1443" t="str">
            <v xml:space="preserve">                    EVL407 Шкаф для документов с глухими фасадами 800х2050, глубиной  364 мм</v>
          </cell>
        </row>
        <row r="1444">
          <cell r="A1444" t="str">
            <v>EVL407</v>
          </cell>
          <cell r="B1444" t="str">
            <v>EVL407/SLT/ANT.SLT</v>
          </cell>
          <cell r="C1444" t="str">
            <v xml:space="preserve">                        Шкаф для документов с глухими фасадами 800х2050, корпус Салтилло, ручки ANT, фасад Салтилло, глубиной 364 мм</v>
          </cell>
          <cell r="D1444" t="str">
            <v>Салтилло</v>
          </cell>
          <cell r="E1444">
            <v>19389</v>
          </cell>
          <cell r="F1444" t="str">
            <v>шт</v>
          </cell>
        </row>
        <row r="1445">
          <cell r="A1445" t="str">
            <v/>
          </cell>
          <cell r="C1445" t="str">
            <v xml:space="preserve">                    EVL409 Шкаф для одежды с замком узкий 600х2050, глубиной  364 мм, 600х364х2050</v>
          </cell>
        </row>
        <row r="1446">
          <cell r="A1446" t="str">
            <v>EVL409</v>
          </cell>
          <cell r="B1446" t="str">
            <v>EVL409/SLT/ANT.SLT</v>
          </cell>
          <cell r="C1446" t="str">
            <v xml:space="preserve">                        Шкаф для одежды с замком узкий 600х2050, корпус Салтилло , ручки ANT, фасад Салтилло , глубиной 364 мм</v>
          </cell>
          <cell r="D1446" t="str">
            <v>Салтилло</v>
          </cell>
          <cell r="E1446">
            <v>17384</v>
          </cell>
          <cell r="F1446" t="str">
            <v>шт</v>
          </cell>
        </row>
        <row r="1447">
          <cell r="A1447" t="str">
            <v/>
          </cell>
          <cell r="C1447" t="str">
            <v xml:space="preserve">                    EVL410 Шкаф для одежды с замком глубокий 800х2050, глубиной  600 мм, 800х600х2050</v>
          </cell>
        </row>
        <row r="1448">
          <cell r="A1448" t="str">
            <v>EVL410</v>
          </cell>
          <cell r="B1448" t="str">
            <v>EVL410/ANT/ANT.ANT</v>
          </cell>
          <cell r="C1448" t="str">
            <v xml:space="preserve">                        Шкаф для одежды с замком глубокий 800х2050, корпус Антрацит , ручки ANT, фасад Антрацит</v>
          </cell>
          <cell r="D1448" t="str">
            <v>АНТРАЦИТ</v>
          </cell>
          <cell r="E1448">
            <v>23808</v>
          </cell>
          <cell r="F1448" t="str">
            <v>шт</v>
          </cell>
        </row>
        <row r="1449">
          <cell r="A1449" t="str">
            <v>EVL410</v>
          </cell>
          <cell r="B1449" t="str">
            <v>EVL410/ANT/ANT.U003</v>
          </cell>
          <cell r="C1449" t="str">
            <v xml:space="preserve">                        Шкаф для одежды с замком глубокий 800х2050, корпус Антрацит , ручки ANT, фасад Дуб Честерфилд</v>
          </cell>
          <cell r="D1449" t="str">
            <v>Дуб Честерфилд</v>
          </cell>
          <cell r="E1449">
            <v>23808</v>
          </cell>
          <cell r="F1449" t="str">
            <v>шт</v>
          </cell>
        </row>
        <row r="1450">
          <cell r="A1450" t="str">
            <v>EVL410</v>
          </cell>
          <cell r="B1450" t="str">
            <v>EVL410/ANT/ANT.SLT</v>
          </cell>
          <cell r="C1450" t="str">
            <v xml:space="preserve">                        Шкаф для одежды с замком глубокий 800х2050, корпус Антрацит , ручки ANT, фасад Салтилло</v>
          </cell>
          <cell r="D1450" t="str">
            <v>Салтилло</v>
          </cell>
          <cell r="E1450">
            <v>23808</v>
          </cell>
          <cell r="F1450" t="str">
            <v>шт</v>
          </cell>
        </row>
        <row r="1451">
          <cell r="A1451" t="str">
            <v>EVL410</v>
          </cell>
          <cell r="B1451" t="str">
            <v>EVL410/H/H.D</v>
          </cell>
          <cell r="C1451" t="str">
            <v xml:space="preserve">                        Шкаф для одежды с замком глубокий 800х2050, корпус Белый, ручки H, фасад ROVERE</v>
          </cell>
          <cell r="D1451" t="str">
            <v>ROVERE</v>
          </cell>
          <cell r="E1451">
            <v>23808</v>
          </cell>
          <cell r="F1451" t="str">
            <v>шт</v>
          </cell>
        </row>
        <row r="1452">
          <cell r="A1452" t="str">
            <v>EVL410</v>
          </cell>
          <cell r="B1452" t="str">
            <v>EVL410/U003/ANT.ANT</v>
          </cell>
          <cell r="C1452" t="str">
            <v xml:space="preserve">                        Шкаф для одежды с замком глубокий 800х2050, корпус Дуб Честерфилд, ручки ANT, фасад Антрацит</v>
          </cell>
          <cell r="D1452" t="str">
            <v>АНТРАЦИТ</v>
          </cell>
          <cell r="E1452">
            <v>23808</v>
          </cell>
          <cell r="F1452" t="str">
            <v>шт</v>
          </cell>
        </row>
        <row r="1453">
          <cell r="A1453" t="str">
            <v>EVL410</v>
          </cell>
          <cell r="B1453" t="str">
            <v>EVL410/U003/H.U003</v>
          </cell>
          <cell r="C1453" t="str">
            <v xml:space="preserve">                        Шкаф для одежды с замком глубокий 800х2050, корпус Дуб Честерфилд, ручки H, фасад Дуб Честерфилд</v>
          </cell>
          <cell r="D1453" t="str">
            <v>Дуб Честерфилд</v>
          </cell>
          <cell r="E1453">
            <v>23808</v>
          </cell>
          <cell r="F1453" t="str">
            <v>шт</v>
          </cell>
        </row>
        <row r="1454">
          <cell r="A1454" t="str">
            <v>EVL410</v>
          </cell>
          <cell r="B1454" t="str">
            <v>EVL410/SLT/ANT.SLT</v>
          </cell>
          <cell r="C1454" t="str">
            <v xml:space="preserve">                        Шкаф для одежды с замком глубокий 800х2050, корпус Салтилло, ручки ANT, фасад Салтилло</v>
          </cell>
          <cell r="D1454" t="str">
            <v>Салтилло</v>
          </cell>
          <cell r="E1454">
            <v>23808</v>
          </cell>
          <cell r="F1454" t="str">
            <v>шт</v>
          </cell>
        </row>
        <row r="1455">
          <cell r="A1455" t="str">
            <v/>
          </cell>
          <cell r="C1455" t="str">
            <v xml:space="preserve">                    EVL411 Шкаф для одежды с замком глубокий узкий 600х2050 ,глубиной  600 мм, 600х600х2050</v>
          </cell>
        </row>
        <row r="1456">
          <cell r="A1456" t="str">
            <v>EVL411</v>
          </cell>
          <cell r="B1456" t="str">
            <v>EVL411/SLT/ANT.SLT</v>
          </cell>
          <cell r="C1456" t="str">
            <v xml:space="preserve">                        Шкаф для одежды с замком глубокий узкий 600х2050, корпус Салтилло, ручки ANT, фасад Салтилло</v>
          </cell>
          <cell r="D1456" t="str">
            <v>Салтилло</v>
          </cell>
          <cell r="E1456">
            <v>22471</v>
          </cell>
          <cell r="F1456" t="str">
            <v>шт</v>
          </cell>
        </row>
        <row r="1457">
          <cell r="A1457" t="str">
            <v/>
          </cell>
          <cell r="C1457" t="str">
            <v xml:space="preserve">                    EVL413 Шкаф для документов узкий (низ средний фасад, верх открытый) 600х2050, глубиной  364 мм, 600х364х2050</v>
          </cell>
        </row>
        <row r="1458">
          <cell r="A1458" t="str">
            <v>EVL413</v>
          </cell>
          <cell r="B1458" t="str">
            <v>EVL413/SLT/ANT.SLT</v>
          </cell>
          <cell r="C1458" t="str">
            <v xml:space="preserve">                        Шкаф для документов узкий ( низ малые фасады, верх открытый) 600х2050, корпус Салт, ручки ANT, фасад Салт</v>
          </cell>
          <cell r="D1458" t="str">
            <v>Салтилло</v>
          </cell>
          <cell r="E1458">
            <v>16127</v>
          </cell>
          <cell r="F1458" t="str">
            <v>шт</v>
          </cell>
        </row>
        <row r="1459">
          <cell r="A1459" t="str">
            <v/>
          </cell>
          <cell r="C1459" t="str">
            <v xml:space="preserve">                    EVL414 Шкаф для документов узкий 2 двери с нишей 600х2050, глубиной  364 мм, 600х364х2050</v>
          </cell>
        </row>
        <row r="1460">
          <cell r="A1460" t="str">
            <v>EVL414</v>
          </cell>
          <cell r="B1460" t="str">
            <v>EVL414/SLT/ANT.SLT</v>
          </cell>
          <cell r="C1460" t="str">
            <v xml:space="preserve">                        Шкаф для документов узкий 2 двери с нишей 600х2050, корпус Салтилло, ручки ANT, фасад Салтилло, глубиной 364 мм</v>
          </cell>
          <cell r="D1460" t="str">
            <v>Салтилло</v>
          </cell>
          <cell r="E1460">
            <v>17480</v>
          </cell>
          <cell r="F1460" t="str">
            <v>шт</v>
          </cell>
        </row>
        <row r="1461">
          <cell r="A1461" t="str">
            <v/>
          </cell>
          <cell r="C1461" t="str">
            <v xml:space="preserve">                    EVL415 Стеллаж средний 800х1250, глубиной  364 мм,</v>
          </cell>
        </row>
        <row r="1462">
          <cell r="A1462" t="str">
            <v>EVL415</v>
          </cell>
          <cell r="B1462" t="str">
            <v>EVL415/ANT.SLT</v>
          </cell>
          <cell r="C1462" t="str">
            <v xml:space="preserve">                        Стеллаж средний 800х1250, глубиной  364 мм, задняя стенка ANT, корпус Салтилло</v>
          </cell>
          <cell r="D1462" t="str">
            <v>Салтилло</v>
          </cell>
          <cell r="E1462">
            <v>9652</v>
          </cell>
          <cell r="F1462" t="str">
            <v>шт</v>
          </cell>
        </row>
        <row r="1463">
          <cell r="A1463" t="str">
            <v/>
          </cell>
          <cell r="C1463" t="str">
            <v xml:space="preserve">                    EVL450 Мини кухня 1000*620*2150</v>
          </cell>
        </row>
        <row r="1464">
          <cell r="A1464" t="str">
            <v>EVL450</v>
          </cell>
          <cell r="B1464" t="str">
            <v>EVL450/ANT/ANT.SLT</v>
          </cell>
          <cell r="C1464" t="str">
            <v xml:space="preserve">                        Мини кухня 1000*620*2150, корпус ANT, ручки ANT, фасад Салтилло, глубиной 620 мм</v>
          </cell>
          <cell r="D1464" t="str">
            <v>Салтилло</v>
          </cell>
          <cell r="E1464">
            <v>36571</v>
          </cell>
          <cell r="F1464" t="str">
            <v>шт</v>
          </cell>
        </row>
        <row r="1465">
          <cell r="A1465" t="str">
            <v/>
          </cell>
          <cell r="C1465" t="str">
            <v>Шкаф комбинированный</v>
          </cell>
        </row>
        <row r="1466">
          <cell r="A1466" t="str">
            <v/>
          </cell>
          <cell r="C1466" t="str">
            <v xml:space="preserve">    ГОТОВЫЕ</v>
          </cell>
        </row>
        <row r="1467">
          <cell r="A1467" t="str">
            <v/>
          </cell>
          <cell r="C1467" t="str">
            <v xml:space="preserve">        2. НЕСКЛАДСКАЯ ПРОГРАММА</v>
          </cell>
        </row>
        <row r="1468">
          <cell r="A1468" t="str">
            <v/>
          </cell>
          <cell r="C1468" t="str">
            <v xml:space="preserve">            EVOLUTION (Заказ)</v>
          </cell>
        </row>
        <row r="1469">
          <cell r="A1469" t="str">
            <v/>
          </cell>
          <cell r="C1469" t="str">
            <v xml:space="preserve">                ШКАФЫ, СТЕЛЛАЖИ  и ТУМБЫ</v>
          </cell>
        </row>
        <row r="1470">
          <cell r="A1470" t="str">
            <v/>
          </cell>
          <cell r="C1470" t="str">
            <v xml:space="preserve">                    EVL401 Шкаф для документов комбинированный 800х2050, глубиной 364 мм, 800х364х2050</v>
          </cell>
        </row>
        <row r="1471">
          <cell r="A1471" t="str">
            <v>EVL401</v>
          </cell>
          <cell r="B1471" t="str">
            <v>EVL401/ANT/G/ANT.U003</v>
          </cell>
          <cell r="C1471" t="str">
            <v xml:space="preserve">                        Шкаф для документов комбинированный 800х2050, корпус АНТРАЦИТ, стекло G, ручки ANT, фасад Дуб Честерфилд</v>
          </cell>
          <cell r="D1471" t="str">
            <v>Дуб Честерфилд</v>
          </cell>
          <cell r="E1471">
            <v>23603</v>
          </cell>
          <cell r="F1471" t="str">
            <v>шт</v>
          </cell>
        </row>
        <row r="1472">
          <cell r="A1472" t="str">
            <v>EVL401</v>
          </cell>
          <cell r="B1472" t="str">
            <v>EVL401/ANT/GRAFIT/ANT.SLT</v>
          </cell>
          <cell r="C1472" t="str">
            <v xml:space="preserve">                        Шкаф для документов комбинированный 800х2050, корпус Антрацит, стекло GRAFIT, ручки ANT, фасад Салтилло</v>
          </cell>
          <cell r="D1472" t="str">
            <v>Салтилло</v>
          </cell>
          <cell r="E1472">
            <v>23603</v>
          </cell>
          <cell r="F1472" t="str">
            <v>шт</v>
          </cell>
        </row>
      </sheetData>
    </sheetDataSet>
  </externalBook>
</externalLink>
</file>

<file path=xl/tables/table1.xml><?xml version="1.0" encoding="utf-8"?>
<table xmlns="http://schemas.openxmlformats.org/spreadsheetml/2006/main" id="2" name="Таблица13" displayName="Таблица13" ref="A1:B4" totalsRowShown="0">
  <autoFilter ref="A1:B4"/>
  <tableColumns count="2">
    <tableColumn id="1" name="Название цвета"/>
    <tableColumn id="2" name="Код цве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:B9" totalsRowShown="0">
  <autoFilter ref="A1:B9"/>
  <tableColumns count="2">
    <tableColumn id="1" name="Название цвета"/>
    <tableColumn id="2" name="Код цвета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Таблица134" displayName="Таблица134" ref="A1:B3" totalsRowShown="0">
  <autoFilter ref="A1:B3"/>
  <tableColumns count="2">
    <tableColumn id="1" name="Название цвета"/>
    <tableColumn id="2" name="Код цвета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5" name="Таблица156" displayName="Таблица156" ref="A1:B7" totalsRowShown="0">
  <autoFilter ref="A1:B7"/>
  <tableColumns count="2">
    <tableColumn id="1" name="Название цвета"/>
    <tableColumn id="2" name="Код цвета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4" name="Таблица15" displayName="Таблица15" ref="A1:B9" totalsRowShown="0">
  <autoFilter ref="A1:B9"/>
  <tableColumns count="2">
    <tableColumn id="1" name="Название цвета"/>
    <tableColumn id="2" name="Код цвета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6" name="Таблица1347" displayName="Таблица1347" ref="A1:B3" totalsRowShown="0">
  <autoFilter ref="A1:B3"/>
  <tableColumns count="2">
    <tableColumn id="1" name="Название цвета"/>
    <tableColumn id="2" name="Код цвета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9"/>
  <sheetViews>
    <sheetView topLeftCell="B4" zoomScaleNormal="100" workbookViewId="0">
      <selection activeCell="G7" sqref="G7"/>
    </sheetView>
  </sheetViews>
  <sheetFormatPr defaultRowHeight="15"/>
  <cols>
    <col min="1" max="1" width="20.140625" hidden="1" customWidth="1"/>
    <col min="2" max="2" width="29.42578125" customWidth="1"/>
    <col min="3" max="3" width="29.5703125" customWidth="1"/>
    <col min="4" max="4" width="18.140625" customWidth="1"/>
    <col min="5" max="5" width="26.7109375" customWidth="1"/>
    <col min="6" max="6" width="12.85546875" customWidth="1"/>
    <col min="7" max="7" width="11.28515625" customWidth="1"/>
    <col min="8" max="8" width="19.85546875" customWidth="1"/>
    <col min="9" max="9" width="30.85546875" customWidth="1"/>
    <col min="10" max="10" width="13" customWidth="1"/>
    <col min="11" max="11" width="24.28515625" style="81" customWidth="1"/>
    <col min="12" max="12" width="31.140625" customWidth="1"/>
  </cols>
  <sheetData>
    <row r="1" spans="1:11" ht="124.5" customHeight="1">
      <c r="B1" s="382" t="s">
        <v>2814</v>
      </c>
      <c r="C1" s="383"/>
      <c r="D1" s="382"/>
      <c r="E1" s="382"/>
      <c r="F1" s="384">
        <v>46133</v>
      </c>
      <c r="G1" s="538"/>
      <c r="H1" s="539"/>
    </row>
    <row r="2" spans="1:11" ht="195.75" customHeight="1">
      <c r="B2" s="382"/>
      <c r="C2" s="383"/>
      <c r="E2" s="382"/>
      <c r="F2" s="385"/>
      <c r="G2" s="386"/>
      <c r="H2" s="540"/>
      <c r="K2"/>
    </row>
    <row r="3" spans="1:11" ht="97.5" customHeight="1">
      <c r="B3" s="612" t="s">
        <v>2815</v>
      </c>
      <c r="C3" s="612"/>
      <c r="D3" s="612"/>
      <c r="E3" s="612"/>
      <c r="F3" s="612"/>
      <c r="G3" s="387"/>
      <c r="K3"/>
    </row>
    <row r="4" spans="1:11" ht="85.5" customHeight="1">
      <c r="B4" s="613" t="s">
        <v>2071</v>
      </c>
      <c r="C4" s="613"/>
      <c r="D4" s="613"/>
      <c r="E4" s="613"/>
      <c r="H4" s="206"/>
      <c r="K4"/>
    </row>
    <row r="5" spans="1:11" s="253" customFormat="1" ht="20.25" customHeight="1">
      <c r="B5" s="254"/>
      <c r="C5" s="254"/>
      <c r="D5" s="254"/>
      <c r="E5" s="254"/>
    </row>
    <row r="6" spans="1:11" ht="33.75" customHeight="1">
      <c r="B6" s="388" t="s">
        <v>10</v>
      </c>
      <c r="C6" s="388" t="s">
        <v>11</v>
      </c>
      <c r="D6" s="388" t="s">
        <v>12</v>
      </c>
      <c r="E6" s="388" t="s">
        <v>13</v>
      </c>
      <c r="F6" s="388" t="s">
        <v>2481</v>
      </c>
      <c r="K6"/>
    </row>
    <row r="7" spans="1:11" ht="39.950000000000003" customHeight="1">
      <c r="A7" s="233" t="s">
        <v>642</v>
      </c>
      <c r="B7" s="267" t="s">
        <v>2482</v>
      </c>
      <c r="C7" s="596" t="s">
        <v>560</v>
      </c>
      <c r="D7" s="525" t="s">
        <v>31</v>
      </c>
      <c r="E7" s="389"/>
      <c r="F7" s="527">
        <v>10195</v>
      </c>
      <c r="K7"/>
    </row>
    <row r="8" spans="1:11" ht="39.950000000000003" customHeight="1">
      <c r="A8" s="233" t="s">
        <v>643</v>
      </c>
      <c r="B8" s="267" t="s">
        <v>2483</v>
      </c>
      <c r="C8" s="597"/>
      <c r="D8" s="525" t="s">
        <v>32</v>
      </c>
      <c r="E8" s="389"/>
      <c r="F8" s="527">
        <v>10901</v>
      </c>
      <c r="K8"/>
    </row>
    <row r="9" spans="1:11" ht="39.950000000000003" customHeight="1">
      <c r="A9" s="233" t="s">
        <v>644</v>
      </c>
      <c r="B9" s="267" t="s">
        <v>2484</v>
      </c>
      <c r="C9" s="598"/>
      <c r="D9" s="525" t="s">
        <v>33</v>
      </c>
      <c r="E9" s="389"/>
      <c r="F9" s="527">
        <v>11606</v>
      </c>
      <c r="K9"/>
    </row>
    <row r="10" spans="1:11" ht="30" customHeight="1">
      <c r="A10" s="392" t="s">
        <v>2145</v>
      </c>
      <c r="B10" s="267" t="s">
        <v>2485</v>
      </c>
      <c r="C10" s="596" t="s">
        <v>564</v>
      </c>
      <c r="D10" s="525" t="s">
        <v>40</v>
      </c>
      <c r="E10" s="607" t="s">
        <v>15</v>
      </c>
      <c r="F10" s="527">
        <v>11545</v>
      </c>
      <c r="K10"/>
    </row>
    <row r="11" spans="1:11" ht="30" customHeight="1">
      <c r="A11" s="392" t="s">
        <v>2146</v>
      </c>
      <c r="B11" s="267" t="s">
        <v>2486</v>
      </c>
      <c r="C11" s="597"/>
      <c r="D11" s="525" t="s">
        <v>40</v>
      </c>
      <c r="E11" s="607"/>
      <c r="F11" s="527">
        <v>11545</v>
      </c>
      <c r="K11"/>
    </row>
    <row r="12" spans="1:11" ht="30" customHeight="1">
      <c r="A12" s="392" t="s">
        <v>2147</v>
      </c>
      <c r="B12" s="267" t="s">
        <v>2487</v>
      </c>
      <c r="C12" s="597"/>
      <c r="D12" s="525" t="s">
        <v>16</v>
      </c>
      <c r="E12" s="607"/>
      <c r="F12" s="527">
        <v>11903</v>
      </c>
      <c r="K12"/>
    </row>
    <row r="13" spans="1:11" ht="30" customHeight="1">
      <c r="A13" s="392" t="s">
        <v>2148</v>
      </c>
      <c r="B13" s="267" t="s">
        <v>2488</v>
      </c>
      <c r="C13" s="598"/>
      <c r="D13" s="525" t="s">
        <v>16</v>
      </c>
      <c r="E13" s="607"/>
      <c r="F13" s="527">
        <v>11902</v>
      </c>
      <c r="K13"/>
    </row>
    <row r="14" spans="1:11" ht="39.950000000000003" customHeight="1">
      <c r="A14" s="125" t="s">
        <v>829</v>
      </c>
      <c r="B14" s="267" t="s">
        <v>2489</v>
      </c>
      <c r="C14" s="591" t="s">
        <v>2490</v>
      </c>
      <c r="D14" s="525" t="s">
        <v>31</v>
      </c>
      <c r="E14" s="611"/>
      <c r="F14" s="527">
        <v>20918</v>
      </c>
      <c r="K14"/>
    </row>
    <row r="15" spans="1:11" ht="39.950000000000003" customHeight="1">
      <c r="A15" s="91" t="s">
        <v>830</v>
      </c>
      <c r="B15" s="267" t="s">
        <v>2491</v>
      </c>
      <c r="C15" s="591"/>
      <c r="D15" s="525" t="s">
        <v>32</v>
      </c>
      <c r="E15" s="611"/>
      <c r="F15" s="527">
        <v>21529</v>
      </c>
      <c r="K15"/>
    </row>
    <row r="16" spans="1:11" ht="39.950000000000003" customHeight="1">
      <c r="A16" s="91" t="s">
        <v>836</v>
      </c>
      <c r="B16" s="267" t="s">
        <v>2492</v>
      </c>
      <c r="C16" s="591"/>
      <c r="D16" s="525" t="s">
        <v>33</v>
      </c>
      <c r="E16" s="611"/>
      <c r="F16" s="527">
        <v>22477</v>
      </c>
      <c r="K16"/>
    </row>
    <row r="17" spans="1:11" ht="39.950000000000003" customHeight="1">
      <c r="A17" s="393" t="s">
        <v>1598</v>
      </c>
      <c r="B17" s="267" t="s">
        <v>2493</v>
      </c>
      <c r="C17" s="591" t="s">
        <v>2494</v>
      </c>
      <c r="D17" s="525" t="s">
        <v>31</v>
      </c>
      <c r="E17" s="573"/>
      <c r="F17" s="527">
        <v>21044</v>
      </c>
      <c r="K17"/>
    </row>
    <row r="18" spans="1:11" ht="39.950000000000003" customHeight="1">
      <c r="A18" s="393" t="s">
        <v>1599</v>
      </c>
      <c r="B18" s="267" t="s">
        <v>2495</v>
      </c>
      <c r="C18" s="591"/>
      <c r="D18" s="525" t="s">
        <v>32</v>
      </c>
      <c r="E18" s="573"/>
      <c r="F18" s="527">
        <v>21847</v>
      </c>
      <c r="K18"/>
    </row>
    <row r="19" spans="1:11" ht="39.950000000000003" customHeight="1">
      <c r="A19" s="393" t="s">
        <v>1600</v>
      </c>
      <c r="B19" s="267" t="s">
        <v>2496</v>
      </c>
      <c r="C19" s="591"/>
      <c r="D19" s="525" t="s">
        <v>33</v>
      </c>
      <c r="E19" s="573"/>
      <c r="F19" s="527">
        <v>22791</v>
      </c>
      <c r="K19"/>
    </row>
    <row r="20" spans="1:11" ht="39.950000000000003" customHeight="1">
      <c r="A20" s="394" t="s">
        <v>1125</v>
      </c>
      <c r="B20" s="267" t="s">
        <v>2497</v>
      </c>
      <c r="C20" s="591" t="s">
        <v>2498</v>
      </c>
      <c r="D20" s="525" t="s">
        <v>31</v>
      </c>
      <c r="E20" s="573"/>
      <c r="F20" s="527">
        <v>22433</v>
      </c>
      <c r="K20"/>
    </row>
    <row r="21" spans="1:11" ht="39.950000000000003" customHeight="1">
      <c r="A21" s="394" t="s">
        <v>1126</v>
      </c>
      <c r="B21" s="267" t="s">
        <v>2499</v>
      </c>
      <c r="C21" s="591"/>
      <c r="D21" s="525" t="s">
        <v>32</v>
      </c>
      <c r="E21" s="573"/>
      <c r="F21" s="527">
        <v>23041</v>
      </c>
      <c r="K21"/>
    </row>
    <row r="22" spans="1:11" ht="39.950000000000003" customHeight="1">
      <c r="A22" s="394" t="s">
        <v>1127</v>
      </c>
      <c r="B22" s="267" t="s">
        <v>2500</v>
      </c>
      <c r="C22" s="591"/>
      <c r="D22" s="525" t="s">
        <v>33</v>
      </c>
      <c r="E22" s="573"/>
      <c r="F22" s="527">
        <v>23990</v>
      </c>
      <c r="K22"/>
    </row>
    <row r="23" spans="1:11" ht="39.950000000000003" customHeight="1">
      <c r="A23" s="395" t="s">
        <v>2149</v>
      </c>
      <c r="B23" s="267" t="s">
        <v>2501</v>
      </c>
      <c r="C23" s="591" t="s">
        <v>1767</v>
      </c>
      <c r="D23" s="525" t="s">
        <v>16</v>
      </c>
      <c r="E23" s="607" t="s">
        <v>15</v>
      </c>
      <c r="F23" s="527">
        <v>22128</v>
      </c>
      <c r="K23"/>
    </row>
    <row r="24" spans="1:11" ht="39.950000000000003" customHeight="1">
      <c r="A24" s="395" t="s">
        <v>2150</v>
      </c>
      <c r="B24" s="267" t="s">
        <v>2502</v>
      </c>
      <c r="C24" s="591"/>
      <c r="D24" s="525" t="s">
        <v>16</v>
      </c>
      <c r="E24" s="607"/>
      <c r="F24" s="527">
        <v>22128</v>
      </c>
      <c r="K24"/>
    </row>
    <row r="25" spans="1:11" ht="45" customHeight="1">
      <c r="A25" s="396" t="s">
        <v>2423</v>
      </c>
      <c r="B25" s="267" t="s">
        <v>2503</v>
      </c>
      <c r="C25" s="596" t="s">
        <v>1567</v>
      </c>
      <c r="D25" s="525" t="s">
        <v>16</v>
      </c>
      <c r="E25" s="608" t="s">
        <v>15</v>
      </c>
      <c r="F25" s="527">
        <v>22268</v>
      </c>
      <c r="K25"/>
    </row>
    <row r="26" spans="1:11" ht="45" customHeight="1">
      <c r="A26" s="396" t="s">
        <v>2424</v>
      </c>
      <c r="B26" s="267" t="s">
        <v>2504</v>
      </c>
      <c r="C26" s="598"/>
      <c r="D26" s="525" t="s">
        <v>16</v>
      </c>
      <c r="E26" s="609"/>
      <c r="F26" s="527">
        <v>22266</v>
      </c>
      <c r="K26"/>
    </row>
    <row r="27" spans="1:11" ht="39.950000000000003" customHeight="1">
      <c r="A27" s="57" t="s">
        <v>2455</v>
      </c>
      <c r="B27" s="267" t="s">
        <v>2505</v>
      </c>
      <c r="C27" s="596" t="s">
        <v>1782</v>
      </c>
      <c r="D27" s="525" t="s">
        <v>16</v>
      </c>
      <c r="E27" s="380"/>
      <c r="F27" s="527">
        <v>23853</v>
      </c>
      <c r="K27"/>
    </row>
    <row r="28" spans="1:11" ht="39.950000000000003" customHeight="1">
      <c r="A28" s="57" t="s">
        <v>2456</v>
      </c>
      <c r="B28" s="267" t="s">
        <v>2506</v>
      </c>
      <c r="C28" s="598"/>
      <c r="D28" s="525" t="s">
        <v>16</v>
      </c>
      <c r="E28" s="528"/>
      <c r="F28" s="527">
        <v>23853</v>
      </c>
      <c r="K28"/>
    </row>
    <row r="29" spans="1:11" ht="33.950000000000003" customHeight="1">
      <c r="A29" s="397" t="s">
        <v>847</v>
      </c>
      <c r="B29" s="267" t="s">
        <v>2507</v>
      </c>
      <c r="C29" s="591" t="s">
        <v>2508</v>
      </c>
      <c r="D29" s="525" t="s">
        <v>297</v>
      </c>
      <c r="E29" s="610"/>
      <c r="F29" s="527">
        <v>31487</v>
      </c>
      <c r="K29"/>
    </row>
    <row r="30" spans="1:11" ht="33.950000000000003" customHeight="1">
      <c r="A30" s="397" t="s">
        <v>848</v>
      </c>
      <c r="B30" s="267" t="s">
        <v>2509</v>
      </c>
      <c r="C30" s="591"/>
      <c r="D30" s="525" t="s">
        <v>298</v>
      </c>
      <c r="E30" s="610"/>
      <c r="F30" s="527">
        <v>37565</v>
      </c>
      <c r="K30"/>
    </row>
    <row r="31" spans="1:11" ht="33.950000000000003" customHeight="1">
      <c r="A31" s="397" t="s">
        <v>849</v>
      </c>
      <c r="B31" s="267" t="s">
        <v>2510</v>
      </c>
      <c r="C31" s="591"/>
      <c r="D31" s="525" t="s">
        <v>299</v>
      </c>
      <c r="E31" s="610"/>
      <c r="F31" s="527">
        <v>39495</v>
      </c>
      <c r="K31"/>
    </row>
    <row r="32" spans="1:11" ht="33.950000000000003" customHeight="1">
      <c r="A32" s="398" t="s">
        <v>1617</v>
      </c>
      <c r="B32" s="267" t="s">
        <v>2511</v>
      </c>
      <c r="C32" s="591" t="s">
        <v>2512</v>
      </c>
      <c r="D32" s="525" t="s">
        <v>297</v>
      </c>
      <c r="E32" s="592"/>
      <c r="F32" s="527">
        <v>32654</v>
      </c>
      <c r="K32"/>
    </row>
    <row r="33" spans="1:11" ht="33.950000000000003" customHeight="1">
      <c r="A33" s="398" t="s">
        <v>1618</v>
      </c>
      <c r="B33" s="267" t="s">
        <v>2513</v>
      </c>
      <c r="C33" s="591"/>
      <c r="D33" s="525" t="s">
        <v>298</v>
      </c>
      <c r="E33" s="592"/>
      <c r="F33" s="527">
        <v>38251</v>
      </c>
      <c r="K33"/>
    </row>
    <row r="34" spans="1:11" ht="33.950000000000003" customHeight="1">
      <c r="A34" s="398" t="s">
        <v>1619</v>
      </c>
      <c r="B34" s="267" t="s">
        <v>2514</v>
      </c>
      <c r="C34" s="591"/>
      <c r="D34" s="525" t="s">
        <v>299</v>
      </c>
      <c r="E34" s="592"/>
      <c r="F34" s="527">
        <v>40181</v>
      </c>
      <c r="K34"/>
    </row>
    <row r="35" spans="1:11" ht="33.950000000000003" customHeight="1">
      <c r="A35" s="398" t="s">
        <v>1140</v>
      </c>
      <c r="B35" s="267" t="s">
        <v>2515</v>
      </c>
      <c r="C35" s="591" t="s">
        <v>2516</v>
      </c>
      <c r="D35" s="525" t="s">
        <v>297</v>
      </c>
      <c r="E35" s="592"/>
      <c r="F35" s="527">
        <v>38237</v>
      </c>
      <c r="K35"/>
    </row>
    <row r="36" spans="1:11" ht="33.950000000000003" customHeight="1">
      <c r="A36" s="398" t="s">
        <v>1141</v>
      </c>
      <c r="B36" s="267" t="s">
        <v>2517</v>
      </c>
      <c r="C36" s="591"/>
      <c r="D36" s="525" t="s">
        <v>298</v>
      </c>
      <c r="E36" s="592"/>
      <c r="F36" s="527">
        <v>39834</v>
      </c>
      <c r="K36"/>
    </row>
    <row r="37" spans="1:11" ht="33.950000000000003" customHeight="1">
      <c r="A37" s="398" t="s">
        <v>1142</v>
      </c>
      <c r="B37" s="267" t="s">
        <v>2518</v>
      </c>
      <c r="C37" s="591"/>
      <c r="D37" s="525" t="s">
        <v>299</v>
      </c>
      <c r="E37" s="592"/>
      <c r="F37" s="527">
        <v>41401</v>
      </c>
      <c r="K37"/>
    </row>
    <row r="38" spans="1:11" ht="33.950000000000003" customHeight="1">
      <c r="A38" s="399"/>
      <c r="B38" s="593" t="s">
        <v>2519</v>
      </c>
      <c r="C38" s="594"/>
      <c r="D38" s="594"/>
      <c r="E38" s="594"/>
      <c r="F38" s="595"/>
      <c r="K38"/>
    </row>
    <row r="39" spans="1:11" ht="78" customHeight="1">
      <c r="A39" s="399" t="s">
        <v>942</v>
      </c>
      <c r="B39" s="267" t="s">
        <v>2520</v>
      </c>
      <c r="C39" s="517" t="s">
        <v>2521</v>
      </c>
      <c r="D39" s="525" t="s">
        <v>362</v>
      </c>
      <c r="E39" s="520"/>
      <c r="F39" s="527">
        <v>59966</v>
      </c>
      <c r="K39"/>
    </row>
    <row r="40" spans="1:11" ht="81" customHeight="1">
      <c r="A40" s="107" t="s">
        <v>1705</v>
      </c>
      <c r="B40" s="267" t="s">
        <v>2522</v>
      </c>
      <c r="C40" s="400" t="s">
        <v>1593</v>
      </c>
      <c r="D40" s="263" t="s">
        <v>362</v>
      </c>
      <c r="E40" s="401"/>
      <c r="F40" s="527">
        <v>59966</v>
      </c>
      <c r="K40"/>
    </row>
    <row r="41" spans="1:11" ht="72" customHeight="1">
      <c r="A41" s="233" t="s">
        <v>1235</v>
      </c>
      <c r="B41" s="267" t="s">
        <v>2523</v>
      </c>
      <c r="C41" s="517" t="s">
        <v>520</v>
      </c>
      <c r="D41" s="525" t="s">
        <v>362</v>
      </c>
      <c r="E41" s="520"/>
      <c r="F41" s="527">
        <v>59966</v>
      </c>
      <c r="K41"/>
    </row>
    <row r="42" spans="1:11" ht="79.5" customHeight="1">
      <c r="A42" s="399" t="s">
        <v>951</v>
      </c>
      <c r="B42" s="267" t="s">
        <v>2524</v>
      </c>
      <c r="C42" s="517" t="s">
        <v>1117</v>
      </c>
      <c r="D42" s="525" t="s">
        <v>658</v>
      </c>
      <c r="E42" s="520"/>
      <c r="F42" s="527">
        <v>101342</v>
      </c>
      <c r="K42"/>
    </row>
    <row r="43" spans="1:11" ht="78" customHeight="1">
      <c r="A43" s="399" t="s">
        <v>1714</v>
      </c>
      <c r="B43" s="267" t="s">
        <v>2525</v>
      </c>
      <c r="C43" s="517" t="s">
        <v>1989</v>
      </c>
      <c r="D43" s="525" t="s">
        <v>658</v>
      </c>
      <c r="E43" s="520"/>
      <c r="F43" s="527">
        <v>101342</v>
      </c>
      <c r="K43"/>
    </row>
    <row r="44" spans="1:11" ht="81.75" customHeight="1">
      <c r="A44" s="399" t="s">
        <v>1244</v>
      </c>
      <c r="B44" s="267" t="s">
        <v>2526</v>
      </c>
      <c r="C44" s="517" t="s">
        <v>1266</v>
      </c>
      <c r="D44" s="525" t="s">
        <v>658</v>
      </c>
      <c r="E44" s="520"/>
      <c r="F44" s="527">
        <v>101965</v>
      </c>
      <c r="K44"/>
    </row>
    <row r="45" spans="1:11" ht="96.75" customHeight="1">
      <c r="A45" s="399" t="s">
        <v>1381</v>
      </c>
      <c r="B45" s="267" t="s">
        <v>2527</v>
      </c>
      <c r="C45" s="517" t="s">
        <v>2528</v>
      </c>
      <c r="D45" s="525" t="s">
        <v>1379</v>
      </c>
      <c r="E45" s="519"/>
      <c r="F45" s="527">
        <v>13885</v>
      </c>
      <c r="K45"/>
    </row>
    <row r="46" spans="1:11" ht="118.5" customHeight="1">
      <c r="A46" s="399" t="s">
        <v>2529</v>
      </c>
      <c r="B46" s="267" t="s">
        <v>2530</v>
      </c>
      <c r="C46" s="517" t="s">
        <v>2531</v>
      </c>
      <c r="D46" s="525" t="s">
        <v>1379</v>
      </c>
      <c r="E46" s="519"/>
      <c r="F46" s="527">
        <v>13885</v>
      </c>
      <c r="K46"/>
    </row>
    <row r="47" spans="1:11" ht="69.75" customHeight="1">
      <c r="A47" s="399"/>
      <c r="B47" s="267" t="s">
        <v>2532</v>
      </c>
      <c r="C47" s="596" t="s">
        <v>2533</v>
      </c>
      <c r="D47" s="525" t="s">
        <v>2534</v>
      </c>
      <c r="E47" s="402"/>
      <c r="F47" s="527">
        <v>25105</v>
      </c>
      <c r="K47"/>
    </row>
    <row r="48" spans="1:11" ht="69" customHeight="1">
      <c r="A48" s="399"/>
      <c r="B48" s="267" t="s">
        <v>2535</v>
      </c>
      <c r="C48" s="597"/>
      <c r="D48" s="525" t="s">
        <v>2534</v>
      </c>
      <c r="E48" s="402"/>
      <c r="F48" s="527">
        <v>25456</v>
      </c>
      <c r="K48"/>
    </row>
    <row r="49" spans="1:11" ht="67.5" customHeight="1">
      <c r="A49" s="399"/>
      <c r="B49" s="267" t="s">
        <v>2536</v>
      </c>
      <c r="C49" s="598"/>
      <c r="D49" s="525" t="s">
        <v>2534</v>
      </c>
      <c r="E49" s="402"/>
      <c r="F49" s="527">
        <v>26061</v>
      </c>
      <c r="K49"/>
    </row>
    <row r="50" spans="1:11" ht="103.5" customHeight="1">
      <c r="A50" s="398" t="s">
        <v>235</v>
      </c>
      <c r="B50" s="267" t="s">
        <v>2537</v>
      </c>
      <c r="C50" s="517" t="s">
        <v>2538</v>
      </c>
      <c r="D50" s="525" t="s">
        <v>6</v>
      </c>
      <c r="E50" s="76"/>
      <c r="F50" s="527">
        <v>15241</v>
      </c>
      <c r="K50"/>
    </row>
    <row r="51" spans="1:11" ht="108.75" customHeight="1">
      <c r="A51" s="398" t="s">
        <v>252</v>
      </c>
      <c r="B51" s="267" t="s">
        <v>2539</v>
      </c>
      <c r="C51" s="525" t="s">
        <v>2540</v>
      </c>
      <c r="D51" s="263" t="s">
        <v>259</v>
      </c>
      <c r="E51" s="531"/>
      <c r="F51" s="527">
        <v>10605</v>
      </c>
      <c r="K51"/>
    </row>
    <row r="52" spans="1:11" ht="117" customHeight="1">
      <c r="A52" s="52" t="s">
        <v>260</v>
      </c>
      <c r="B52" s="264" t="s">
        <v>2541</v>
      </c>
      <c r="C52" s="265" t="s">
        <v>261</v>
      </c>
      <c r="D52" s="263" t="s">
        <v>262</v>
      </c>
      <c r="E52" s="3"/>
      <c r="F52" s="527">
        <v>15114</v>
      </c>
      <c r="K52"/>
    </row>
    <row r="53" spans="1:11" ht="117" customHeight="1">
      <c r="A53" s="403"/>
      <c r="B53" s="541" t="s">
        <v>2816</v>
      </c>
      <c r="C53" s="265" t="s">
        <v>264</v>
      </c>
      <c r="D53" s="263" t="s">
        <v>265</v>
      </c>
      <c r="E53" s="3"/>
      <c r="F53" s="527">
        <v>18447</v>
      </c>
      <c r="K53"/>
    </row>
    <row r="54" spans="1:11" ht="102" customHeight="1">
      <c r="A54" s="399"/>
      <c r="B54" s="271" t="s">
        <v>2542</v>
      </c>
      <c r="C54" s="272" t="s">
        <v>2543</v>
      </c>
      <c r="D54" s="263" t="s">
        <v>251</v>
      </c>
      <c r="E54" s="3"/>
      <c r="F54" s="527">
        <v>14597</v>
      </c>
      <c r="K54"/>
    </row>
    <row r="55" spans="1:11" ht="92.25" customHeight="1">
      <c r="A55" s="399"/>
      <c r="B55" s="271" t="s">
        <v>2544</v>
      </c>
      <c r="C55" s="272" t="s">
        <v>2545</v>
      </c>
      <c r="D55" s="263" t="s">
        <v>257</v>
      </c>
      <c r="F55" s="527">
        <v>16375</v>
      </c>
      <c r="K55"/>
    </row>
    <row r="56" spans="1:11" ht="80.25" customHeight="1">
      <c r="A56" s="399" t="s">
        <v>572</v>
      </c>
      <c r="B56" s="404" t="s">
        <v>2546</v>
      </c>
      <c r="C56" s="272" t="s">
        <v>2547</v>
      </c>
      <c r="D56" s="263" t="s">
        <v>2548</v>
      </c>
      <c r="E56" s="3"/>
      <c r="F56" s="527">
        <v>4524</v>
      </c>
      <c r="K56"/>
    </row>
    <row r="57" spans="1:11" ht="108" customHeight="1">
      <c r="A57" s="399"/>
      <c r="B57" s="404" t="s">
        <v>2549</v>
      </c>
      <c r="C57" s="272" t="s">
        <v>2550</v>
      </c>
      <c r="D57" s="263" t="s">
        <v>2551</v>
      </c>
      <c r="E57" s="76"/>
      <c r="F57" s="527">
        <v>6782</v>
      </c>
      <c r="K57"/>
    </row>
    <row r="58" spans="1:11" ht="101.25" customHeight="1">
      <c r="A58" s="399"/>
      <c r="B58" s="404" t="s">
        <v>2552</v>
      </c>
      <c r="C58" s="530" t="s">
        <v>2553</v>
      </c>
      <c r="D58" s="263" t="s">
        <v>4</v>
      </c>
      <c r="E58" s="76"/>
      <c r="F58" s="527">
        <v>15449</v>
      </c>
      <c r="K58"/>
    </row>
    <row r="59" spans="1:11" ht="101.25" customHeight="1">
      <c r="A59" s="399" t="s">
        <v>2554</v>
      </c>
      <c r="B59" s="404" t="s">
        <v>2554</v>
      </c>
      <c r="C59" s="530" t="s">
        <v>2817</v>
      </c>
      <c r="D59" s="524" t="s">
        <v>229</v>
      </c>
      <c r="E59" s="76"/>
      <c r="F59" s="527">
        <v>20494</v>
      </c>
      <c r="K59"/>
    </row>
    <row r="60" spans="1:11" ht="101.25" customHeight="1">
      <c r="A60" s="399"/>
      <c r="B60" s="404" t="s">
        <v>2555</v>
      </c>
      <c r="C60" s="530" t="s">
        <v>2818</v>
      </c>
      <c r="D60" s="524" t="s">
        <v>223</v>
      </c>
      <c r="E60" s="76"/>
      <c r="F60" s="527">
        <v>25363</v>
      </c>
      <c r="K60"/>
    </row>
    <row r="61" spans="1:11" ht="96.75" customHeight="1">
      <c r="A61" s="399" t="s">
        <v>2060</v>
      </c>
      <c r="B61" s="404" t="s">
        <v>2556</v>
      </c>
      <c r="C61" s="523" t="s">
        <v>2557</v>
      </c>
      <c r="D61" s="524" t="s">
        <v>2151</v>
      </c>
      <c r="E61" s="3"/>
      <c r="F61" s="527">
        <v>9867</v>
      </c>
      <c r="K61"/>
    </row>
    <row r="62" spans="1:11" ht="33" customHeight="1">
      <c r="A62" s="399"/>
      <c r="B62" s="599" t="s">
        <v>2558</v>
      </c>
      <c r="C62" s="600"/>
      <c r="D62" s="600"/>
      <c r="E62" s="600"/>
      <c r="F62" s="601"/>
      <c r="K62"/>
    </row>
    <row r="63" spans="1:11" ht="103.5" customHeight="1">
      <c r="A63" s="399"/>
      <c r="B63" s="406" t="s">
        <v>2559</v>
      </c>
      <c r="C63" s="523" t="s">
        <v>2560</v>
      </c>
      <c r="D63" s="524" t="s">
        <v>2151</v>
      </c>
      <c r="E63" s="407"/>
      <c r="F63" s="527">
        <v>23581</v>
      </c>
      <c r="K63"/>
    </row>
    <row r="64" spans="1:11" ht="100.5" customHeight="1">
      <c r="A64" s="398" t="s">
        <v>169</v>
      </c>
      <c r="B64" s="267" t="s">
        <v>2561</v>
      </c>
      <c r="C64" s="525" t="s">
        <v>2562</v>
      </c>
      <c r="D64" s="518" t="s">
        <v>2158</v>
      </c>
      <c r="E64" s="408"/>
      <c r="F64" s="527">
        <v>14261</v>
      </c>
      <c r="K64"/>
    </row>
    <row r="65" spans="1:11" ht="109.5" customHeight="1">
      <c r="A65" s="398" t="s">
        <v>171</v>
      </c>
      <c r="B65" s="271" t="s">
        <v>2563</v>
      </c>
      <c r="C65" s="525" t="s">
        <v>2564</v>
      </c>
      <c r="D65" s="518" t="s">
        <v>2159</v>
      </c>
      <c r="E65" s="408"/>
      <c r="F65" s="527">
        <v>22521</v>
      </c>
      <c r="K65"/>
    </row>
    <row r="66" spans="1:11" ht="108" customHeight="1">
      <c r="A66" s="398" t="s">
        <v>174</v>
      </c>
      <c r="B66" s="267" t="s">
        <v>2565</v>
      </c>
      <c r="C66" s="525" t="s">
        <v>2566</v>
      </c>
      <c r="D66" s="518" t="s">
        <v>2159</v>
      </c>
      <c r="E66" s="408"/>
      <c r="F66" s="527">
        <v>15273</v>
      </c>
      <c r="K66"/>
    </row>
    <row r="67" spans="1:11" ht="100.5" customHeight="1">
      <c r="A67" s="398" t="s">
        <v>175</v>
      </c>
      <c r="B67" s="267" t="s">
        <v>2567</v>
      </c>
      <c r="C67" s="525" t="s">
        <v>2568</v>
      </c>
      <c r="D67" s="518" t="s">
        <v>2159</v>
      </c>
      <c r="E67" s="408"/>
      <c r="F67" s="527">
        <v>20926</v>
      </c>
      <c r="K67"/>
    </row>
    <row r="68" spans="1:11" ht="100.5" customHeight="1">
      <c r="A68" s="398" t="s">
        <v>179</v>
      </c>
      <c r="B68" s="267" t="s">
        <v>2569</v>
      </c>
      <c r="C68" s="525" t="s">
        <v>2570</v>
      </c>
      <c r="D68" s="518" t="s">
        <v>2159</v>
      </c>
      <c r="E68" s="408"/>
      <c r="F68" s="527">
        <v>16135</v>
      </c>
      <c r="K68"/>
    </row>
    <row r="69" spans="1:11" ht="100.5" customHeight="1">
      <c r="A69" s="398" t="s">
        <v>181</v>
      </c>
      <c r="B69" s="267" t="s">
        <v>2571</v>
      </c>
      <c r="C69" s="525" t="s">
        <v>2572</v>
      </c>
      <c r="D69" s="518" t="s">
        <v>2159</v>
      </c>
      <c r="E69" s="408"/>
      <c r="F69" s="527">
        <v>18305</v>
      </c>
      <c r="K69"/>
    </row>
    <row r="70" spans="1:11" ht="100.5" customHeight="1">
      <c r="A70" s="398" t="s">
        <v>183</v>
      </c>
      <c r="B70" s="267" t="s">
        <v>2573</v>
      </c>
      <c r="C70" s="525" t="s">
        <v>2574</v>
      </c>
      <c r="D70" s="518" t="s">
        <v>2159</v>
      </c>
      <c r="E70" s="408"/>
      <c r="F70" s="527">
        <v>19962</v>
      </c>
      <c r="K70"/>
    </row>
    <row r="71" spans="1:11" ht="105.75" customHeight="1">
      <c r="A71" s="398" t="s">
        <v>187</v>
      </c>
      <c r="B71" s="267" t="s">
        <v>2575</v>
      </c>
      <c r="C71" s="525" t="s">
        <v>2576</v>
      </c>
      <c r="D71" s="518" t="s">
        <v>2160</v>
      </c>
      <c r="E71" s="408"/>
      <c r="F71" s="527">
        <v>21915</v>
      </c>
      <c r="K71"/>
    </row>
    <row r="72" spans="1:11" ht="105" customHeight="1">
      <c r="A72" s="398" t="s">
        <v>193</v>
      </c>
      <c r="B72" s="267" t="s">
        <v>2577</v>
      </c>
      <c r="C72" s="525" t="s">
        <v>2578</v>
      </c>
      <c r="D72" s="518" t="s">
        <v>2156</v>
      </c>
      <c r="E72" s="408"/>
      <c r="F72" s="527">
        <v>15492</v>
      </c>
      <c r="K72"/>
    </row>
    <row r="73" spans="1:11" ht="100.5" customHeight="1">
      <c r="A73" s="398" t="s">
        <v>196</v>
      </c>
      <c r="B73" s="267" t="s">
        <v>2579</v>
      </c>
      <c r="C73" s="525" t="s">
        <v>2580</v>
      </c>
      <c r="D73" s="518" t="s">
        <v>2581</v>
      </c>
      <c r="E73" s="408"/>
      <c r="F73" s="527">
        <v>9496</v>
      </c>
      <c r="K73"/>
    </row>
    <row r="74" spans="1:11" ht="100.5" customHeight="1">
      <c r="A74" s="398" t="s">
        <v>199</v>
      </c>
      <c r="B74" s="267" t="s">
        <v>2582</v>
      </c>
      <c r="C74" s="525" t="s">
        <v>2583</v>
      </c>
      <c r="D74" s="518" t="s">
        <v>197</v>
      </c>
      <c r="E74" s="408"/>
      <c r="F74" s="527">
        <v>12828</v>
      </c>
      <c r="K74"/>
    </row>
    <row r="75" spans="1:11" ht="100.5" customHeight="1">
      <c r="A75" s="398" t="s">
        <v>200</v>
      </c>
      <c r="B75" s="267" t="s">
        <v>2584</v>
      </c>
      <c r="C75" s="525" t="s">
        <v>2585</v>
      </c>
      <c r="D75" s="518" t="s">
        <v>197</v>
      </c>
      <c r="E75" s="408"/>
      <c r="F75" s="527">
        <v>15492</v>
      </c>
      <c r="K75"/>
    </row>
    <row r="76" spans="1:11" ht="99.75" customHeight="1">
      <c r="A76" s="398" t="s">
        <v>198</v>
      </c>
      <c r="B76" s="267" t="s">
        <v>2586</v>
      </c>
      <c r="C76" s="525" t="s">
        <v>2587</v>
      </c>
      <c r="D76" s="272" t="s">
        <v>197</v>
      </c>
      <c r="E76" s="188"/>
      <c r="F76" s="527">
        <v>13821</v>
      </c>
      <c r="K76"/>
    </row>
    <row r="77" spans="1:11" ht="87" customHeight="1">
      <c r="A77" s="398" t="s">
        <v>209</v>
      </c>
      <c r="B77" s="267" t="s">
        <v>2588</v>
      </c>
      <c r="C77" s="525" t="s">
        <v>2589</v>
      </c>
      <c r="D77" s="518" t="s">
        <v>210</v>
      </c>
      <c r="E77" s="408"/>
      <c r="F77" s="527">
        <v>10611</v>
      </c>
      <c r="K77"/>
    </row>
    <row r="78" spans="1:11" ht="100.5" customHeight="1">
      <c r="A78" s="398" t="s">
        <v>571</v>
      </c>
      <c r="B78" s="267" t="s">
        <v>2590</v>
      </c>
      <c r="C78" s="525" t="s">
        <v>2591</v>
      </c>
      <c r="D78" s="518" t="s">
        <v>579</v>
      </c>
      <c r="E78" s="531"/>
      <c r="F78" s="527">
        <v>76211</v>
      </c>
      <c r="K78"/>
    </row>
    <row r="79" spans="1:11" ht="113.1" customHeight="1">
      <c r="A79" s="398" t="s">
        <v>1535</v>
      </c>
      <c r="B79" s="267" t="s">
        <v>2592</v>
      </c>
      <c r="C79" s="273" t="s">
        <v>2593</v>
      </c>
      <c r="D79" s="518" t="s">
        <v>2092</v>
      </c>
      <c r="E79" s="531"/>
      <c r="F79" s="527">
        <v>35159</v>
      </c>
      <c r="K79"/>
    </row>
    <row r="80" spans="1:11" ht="126.75" customHeight="1">
      <c r="A80" s="107" t="s">
        <v>2090</v>
      </c>
      <c r="B80" s="267" t="s">
        <v>2594</v>
      </c>
      <c r="C80" s="193" t="s">
        <v>2595</v>
      </c>
      <c r="D80" s="518" t="s">
        <v>2089</v>
      </c>
      <c r="E80" s="3"/>
      <c r="F80" s="527">
        <v>48187</v>
      </c>
      <c r="K80"/>
    </row>
    <row r="81" spans="1:11" ht="111" customHeight="1">
      <c r="A81" s="398"/>
      <c r="B81" s="267" t="s">
        <v>2596</v>
      </c>
      <c r="C81" s="517" t="s">
        <v>2597</v>
      </c>
      <c r="D81" s="518" t="s">
        <v>2819</v>
      </c>
      <c r="E81" s="409"/>
      <c r="F81" s="527">
        <v>11028</v>
      </c>
      <c r="K81"/>
    </row>
    <row r="82" spans="1:11" ht="111" customHeight="1">
      <c r="A82" s="398"/>
      <c r="B82" s="267" t="s">
        <v>2598</v>
      </c>
      <c r="C82" s="517" t="s">
        <v>2599</v>
      </c>
      <c r="D82" s="518" t="s">
        <v>2600</v>
      </c>
      <c r="E82" s="409"/>
      <c r="F82" s="527">
        <v>17555</v>
      </c>
      <c r="K82"/>
    </row>
    <row r="83" spans="1:11" ht="111" customHeight="1">
      <c r="A83" s="398"/>
      <c r="B83" s="267" t="s">
        <v>2601</v>
      </c>
      <c r="C83" s="517" t="s">
        <v>2599</v>
      </c>
      <c r="D83" s="518" t="s">
        <v>2602</v>
      </c>
      <c r="E83" s="409"/>
      <c r="F83" s="527">
        <v>15277</v>
      </c>
      <c r="K83"/>
    </row>
    <row r="84" spans="1:11" ht="111" customHeight="1">
      <c r="A84" s="410" t="s">
        <v>1550</v>
      </c>
      <c r="B84" s="267" t="s">
        <v>2603</v>
      </c>
      <c r="C84" s="517" t="s">
        <v>2604</v>
      </c>
      <c r="D84" s="518" t="s">
        <v>2605</v>
      </c>
      <c r="E84" s="188"/>
      <c r="F84" s="527">
        <v>6488</v>
      </c>
      <c r="K84"/>
    </row>
    <row r="85" spans="1:11" ht="93.75" customHeight="1">
      <c r="A85" s="410" t="s">
        <v>1558</v>
      </c>
      <c r="B85" s="267" t="s">
        <v>2606</v>
      </c>
      <c r="C85" s="517" t="s">
        <v>2607</v>
      </c>
      <c r="D85" s="518" t="s">
        <v>2608</v>
      </c>
      <c r="E85" s="188"/>
      <c r="F85" s="527">
        <v>10233</v>
      </c>
      <c r="K85"/>
    </row>
    <row r="86" spans="1:11" ht="102.75" customHeight="1">
      <c r="A86" s="410" t="s">
        <v>1559</v>
      </c>
      <c r="B86" s="267" t="s">
        <v>2609</v>
      </c>
      <c r="C86" s="517" t="s">
        <v>2607</v>
      </c>
      <c r="D86" s="263" t="s">
        <v>2610</v>
      </c>
      <c r="E86" s="188"/>
      <c r="F86" s="527">
        <v>9423</v>
      </c>
      <c r="K86"/>
    </row>
    <row r="87" spans="1:11" ht="117" customHeight="1">
      <c r="A87" s="526"/>
      <c r="B87" s="411" t="s">
        <v>2611</v>
      </c>
      <c r="C87" s="523" t="s">
        <v>2612</v>
      </c>
      <c r="D87" s="524" t="s">
        <v>77</v>
      </c>
      <c r="E87" s="76"/>
      <c r="F87" s="527">
        <v>35163</v>
      </c>
      <c r="K87"/>
    </row>
    <row r="88" spans="1:11" ht="158.25" customHeight="1">
      <c r="A88" s="542"/>
      <c r="B88" s="417"/>
      <c r="C88" s="508"/>
      <c r="D88" s="418"/>
      <c r="E88" s="179"/>
      <c r="F88" s="461"/>
      <c r="K88"/>
    </row>
    <row r="89" spans="1:11" ht="69" customHeight="1">
      <c r="A89" s="526"/>
      <c r="B89" s="411" t="s">
        <v>2613</v>
      </c>
      <c r="C89" s="412" t="s">
        <v>2614</v>
      </c>
      <c r="D89" s="524" t="s">
        <v>2152</v>
      </c>
      <c r="E89" s="413"/>
      <c r="F89" s="527">
        <v>2636</v>
      </c>
      <c r="K89"/>
    </row>
    <row r="90" spans="1:11" ht="13.5" customHeight="1">
      <c r="A90" s="414"/>
      <c r="B90" s="509"/>
      <c r="C90" s="522"/>
      <c r="D90" s="510"/>
      <c r="E90" s="511"/>
      <c r="F90" s="512"/>
      <c r="K90"/>
    </row>
    <row r="91" spans="1:11" ht="19.5" customHeight="1">
      <c r="A91" s="414"/>
      <c r="B91" s="417" t="s">
        <v>2798</v>
      </c>
      <c r="C91" s="521"/>
      <c r="D91" s="418"/>
      <c r="E91" s="419"/>
      <c r="F91" s="461"/>
      <c r="K91"/>
    </row>
    <row r="92" spans="1:11" ht="39.75" customHeight="1">
      <c r="A92" s="414"/>
      <c r="B92" s="543" t="s">
        <v>2799</v>
      </c>
      <c r="C92" s="523" t="s">
        <v>2800</v>
      </c>
      <c r="D92" s="602" t="s">
        <v>2801</v>
      </c>
      <c r="E92" s="576"/>
      <c r="F92" s="604">
        <v>5851</v>
      </c>
      <c r="K92"/>
    </row>
    <row r="93" spans="1:11" ht="53.25" customHeight="1">
      <c r="A93" s="414"/>
      <c r="B93" s="543" t="s">
        <v>2802</v>
      </c>
      <c r="C93" s="523" t="s">
        <v>2803</v>
      </c>
      <c r="D93" s="603"/>
      <c r="E93" s="577"/>
      <c r="F93" s="605"/>
      <c r="K93"/>
    </row>
    <row r="94" spans="1:11" ht="35.25" customHeight="1">
      <c r="A94" s="414"/>
      <c r="B94" s="606" t="s">
        <v>2820</v>
      </c>
      <c r="C94" s="606"/>
      <c r="D94" s="606"/>
      <c r="E94" s="415"/>
      <c r="F94" s="415"/>
      <c r="K94"/>
    </row>
    <row r="95" spans="1:11" ht="50.25" customHeight="1">
      <c r="A95" s="414"/>
      <c r="B95" s="388" t="s">
        <v>10</v>
      </c>
      <c r="C95" s="388" t="s">
        <v>11</v>
      </c>
      <c r="D95" s="388" t="s">
        <v>12</v>
      </c>
      <c r="E95" s="388" t="s">
        <v>13</v>
      </c>
      <c r="F95" s="388" t="s">
        <v>2481</v>
      </c>
      <c r="K95"/>
    </row>
    <row r="96" spans="1:11" ht="78.75" customHeight="1">
      <c r="A96" s="414"/>
      <c r="B96" s="404" t="s">
        <v>2615</v>
      </c>
      <c r="C96" s="272" t="s">
        <v>2616</v>
      </c>
      <c r="D96" s="416" t="s">
        <v>2142</v>
      </c>
      <c r="E96" s="409"/>
      <c r="F96" s="527">
        <v>5171</v>
      </c>
      <c r="K96"/>
    </row>
    <row r="97" spans="1:11" ht="81.75" customHeight="1">
      <c r="A97" s="414"/>
      <c r="B97" s="404" t="s">
        <v>2617</v>
      </c>
      <c r="C97" s="272" t="s">
        <v>2618</v>
      </c>
      <c r="D97" s="263" t="s">
        <v>2143</v>
      </c>
      <c r="E97" s="531"/>
      <c r="F97" s="527">
        <v>7480</v>
      </c>
      <c r="K97"/>
    </row>
    <row r="98" spans="1:11" ht="17.25" customHeight="1">
      <c r="A98" s="414"/>
      <c r="B98" s="417" t="s">
        <v>2821</v>
      </c>
      <c r="C98" s="521"/>
      <c r="D98" s="418"/>
      <c r="E98" s="419"/>
      <c r="F98" s="420"/>
      <c r="G98" s="421"/>
      <c r="H98" s="1"/>
      <c r="K98"/>
    </row>
    <row r="99" spans="1:11" ht="17.25" customHeight="1">
      <c r="A99" s="414"/>
      <c r="B99" s="417"/>
      <c r="C99" s="521"/>
      <c r="D99" s="418"/>
      <c r="E99" s="419"/>
      <c r="F99" s="420"/>
      <c r="G99" s="421"/>
      <c r="H99" s="1"/>
      <c r="K99"/>
    </row>
    <row r="100" spans="1:11" ht="28.5" customHeight="1">
      <c r="A100" s="414"/>
      <c r="B100" s="422" t="s">
        <v>2619</v>
      </c>
      <c r="C100" s="521"/>
      <c r="D100" s="418"/>
      <c r="E100" s="419"/>
      <c r="F100" s="420"/>
      <c r="G100" s="421"/>
      <c r="H100" s="1"/>
      <c r="K100"/>
    </row>
    <row r="101" spans="1:11" ht="30" customHeight="1">
      <c r="B101" s="571" t="s">
        <v>2620</v>
      </c>
      <c r="C101" s="571"/>
      <c r="D101" s="571"/>
      <c r="E101" s="583"/>
      <c r="F101" s="388" t="s">
        <v>2108</v>
      </c>
      <c r="G101" s="423"/>
      <c r="K101"/>
    </row>
    <row r="102" spans="1:11" ht="34.5" customHeight="1">
      <c r="B102" s="571"/>
      <c r="C102" s="571"/>
      <c r="D102" s="571"/>
      <c r="E102" s="583"/>
      <c r="F102" s="424">
        <v>1461</v>
      </c>
      <c r="G102" s="230" t="s">
        <v>2621</v>
      </c>
      <c r="K102"/>
    </row>
    <row r="103" spans="1:11" s="1" customFormat="1" ht="24.95" customHeight="1">
      <c r="B103" s="571"/>
      <c r="C103" s="571"/>
      <c r="D103" s="571"/>
      <c r="E103" s="583"/>
      <c r="F103" s="424">
        <v>1461</v>
      </c>
      <c r="G103" s="203" t="s">
        <v>2622</v>
      </c>
    </row>
    <row r="104" spans="1:11" ht="45" customHeight="1">
      <c r="B104" s="584" t="s">
        <v>2130</v>
      </c>
      <c r="C104" s="584"/>
      <c r="D104" s="584"/>
      <c r="E104" s="585"/>
      <c r="F104" s="310" t="s">
        <v>2153</v>
      </c>
      <c r="G104" s="310" t="s">
        <v>2154</v>
      </c>
      <c r="K104"/>
    </row>
    <row r="105" spans="1:11" ht="54.95" customHeight="1">
      <c r="A105" s="426" t="s">
        <v>2623</v>
      </c>
      <c r="B105" s="426" t="s">
        <v>2624</v>
      </c>
      <c r="C105" s="530" t="s">
        <v>2625</v>
      </c>
      <c r="D105" s="524" t="s">
        <v>1387</v>
      </c>
      <c r="E105" s="580"/>
      <c r="F105" s="424">
        <v>2866</v>
      </c>
      <c r="G105" s="425">
        <f>F105+F102</f>
        <v>4327</v>
      </c>
      <c r="K105"/>
    </row>
    <row r="106" spans="1:11" ht="62.25" customHeight="1">
      <c r="A106" s="426" t="s">
        <v>2626</v>
      </c>
      <c r="B106" s="426" t="s">
        <v>2627</v>
      </c>
      <c r="C106" s="530" t="s">
        <v>2628</v>
      </c>
      <c r="D106" s="524" t="s">
        <v>1387</v>
      </c>
      <c r="E106" s="580"/>
      <c r="F106" s="424">
        <v>2866</v>
      </c>
      <c r="G106" s="425">
        <f>F106+F103</f>
        <v>4327</v>
      </c>
      <c r="K106"/>
    </row>
    <row r="107" spans="1:11" ht="54.95" customHeight="1">
      <c r="A107" s="426" t="s">
        <v>2629</v>
      </c>
      <c r="B107" s="426" t="s">
        <v>2630</v>
      </c>
      <c r="C107" s="530" t="s">
        <v>2631</v>
      </c>
      <c r="D107" s="524" t="s">
        <v>1389</v>
      </c>
      <c r="E107" s="578"/>
      <c r="F107" s="424">
        <v>3446</v>
      </c>
      <c r="G107" s="425">
        <f>F107+F102</f>
        <v>4907</v>
      </c>
      <c r="K107"/>
    </row>
    <row r="108" spans="1:11" ht="54.95" customHeight="1">
      <c r="A108" s="426" t="s">
        <v>2632</v>
      </c>
      <c r="B108" s="426" t="s">
        <v>2633</v>
      </c>
      <c r="C108" s="530" t="s">
        <v>2634</v>
      </c>
      <c r="D108" s="524" t="s">
        <v>1389</v>
      </c>
      <c r="E108" s="586"/>
      <c r="F108" s="424">
        <v>3446</v>
      </c>
      <c r="G108" s="425">
        <f>F108+F103</f>
        <v>4907</v>
      </c>
      <c r="K108"/>
    </row>
    <row r="109" spans="1:11" ht="54.95" customHeight="1">
      <c r="A109" s="426" t="s">
        <v>2635</v>
      </c>
      <c r="B109" s="426" t="s">
        <v>2636</v>
      </c>
      <c r="C109" s="530" t="s">
        <v>2637</v>
      </c>
      <c r="D109" s="524" t="s">
        <v>1391</v>
      </c>
      <c r="E109" s="580"/>
      <c r="F109" s="424">
        <v>3923</v>
      </c>
      <c r="G109" s="425">
        <f>F109+F102</f>
        <v>5384</v>
      </c>
      <c r="K109"/>
    </row>
    <row r="110" spans="1:11" ht="54.95" customHeight="1">
      <c r="A110" s="426" t="s">
        <v>2638</v>
      </c>
      <c r="B110" s="426" t="s">
        <v>2639</v>
      </c>
      <c r="C110" s="530" t="s">
        <v>2640</v>
      </c>
      <c r="D110" s="524" t="s">
        <v>1391</v>
      </c>
      <c r="E110" s="580"/>
      <c r="F110" s="424">
        <v>3923</v>
      </c>
      <c r="G110" s="425">
        <f>F110+F103</f>
        <v>5384</v>
      </c>
      <c r="K110"/>
    </row>
    <row r="111" spans="1:11" ht="29.25" customHeight="1">
      <c r="B111" s="581" t="s">
        <v>2641</v>
      </c>
      <c r="C111" s="581"/>
      <c r="D111" s="581"/>
      <c r="E111" s="582"/>
      <c r="F111" s="388" t="s">
        <v>2108</v>
      </c>
      <c r="G111" s="423"/>
      <c r="K111"/>
    </row>
    <row r="112" spans="1:11" ht="42.75" customHeight="1">
      <c r="B112" s="571"/>
      <c r="C112" s="571"/>
      <c r="D112" s="571"/>
      <c r="E112" s="583"/>
      <c r="F112" s="424">
        <v>1461</v>
      </c>
      <c r="G112" s="230" t="s">
        <v>2621</v>
      </c>
      <c r="K112"/>
    </row>
    <row r="113" spans="1:11" ht="54.95" customHeight="1">
      <c r="B113" s="584" t="s">
        <v>2130</v>
      </c>
      <c r="C113" s="584"/>
      <c r="D113" s="584"/>
      <c r="E113" s="585"/>
      <c r="F113" s="310" t="s">
        <v>2153</v>
      </c>
      <c r="G113" s="310" t="s">
        <v>2154</v>
      </c>
      <c r="K113"/>
    </row>
    <row r="114" spans="1:11" ht="54.95" customHeight="1">
      <c r="A114" s="426" t="s">
        <v>2642</v>
      </c>
      <c r="B114" s="426" t="s">
        <v>2643</v>
      </c>
      <c r="C114" s="530" t="s">
        <v>2644</v>
      </c>
      <c r="D114" s="524" t="s">
        <v>1386</v>
      </c>
      <c r="E114" s="578"/>
      <c r="F114" s="424">
        <v>5539</v>
      </c>
      <c r="G114" s="425">
        <f>F114+F112</f>
        <v>7000</v>
      </c>
      <c r="K114"/>
    </row>
    <row r="115" spans="1:11" ht="54.95" customHeight="1">
      <c r="A115" s="426" t="s">
        <v>2645</v>
      </c>
      <c r="B115" s="426" t="s">
        <v>2646</v>
      </c>
      <c r="C115" s="530" t="s">
        <v>2647</v>
      </c>
      <c r="D115" s="524" t="s">
        <v>1388</v>
      </c>
      <c r="E115" s="579"/>
      <c r="F115" s="424">
        <v>5993</v>
      </c>
      <c r="G115" s="425">
        <f>F115+F112</f>
        <v>7454</v>
      </c>
      <c r="K115"/>
    </row>
    <row r="116" spans="1:11" ht="54.95" customHeight="1">
      <c r="A116" s="426" t="s">
        <v>2648</v>
      </c>
      <c r="B116" s="426" t="s">
        <v>2649</v>
      </c>
      <c r="C116" s="530" t="s">
        <v>2650</v>
      </c>
      <c r="D116" s="524" t="s">
        <v>1390</v>
      </c>
      <c r="E116" s="586"/>
      <c r="F116" s="424">
        <v>7921</v>
      </c>
      <c r="G116" s="425">
        <f>F116+F112</f>
        <v>9382</v>
      </c>
      <c r="K116"/>
    </row>
    <row r="117" spans="1:11" ht="28.5" customHeight="1">
      <c r="B117" s="581" t="s">
        <v>2651</v>
      </c>
      <c r="C117" s="581"/>
      <c r="D117" s="581"/>
      <c r="E117" s="582"/>
      <c r="F117" s="388" t="s">
        <v>2108</v>
      </c>
      <c r="G117" s="423"/>
      <c r="K117"/>
    </row>
    <row r="118" spans="1:11" ht="39" customHeight="1">
      <c r="B118" s="571"/>
      <c r="C118" s="571"/>
      <c r="D118" s="571"/>
      <c r="E118" s="583"/>
      <c r="F118" s="424">
        <v>1461</v>
      </c>
      <c r="G118" s="230" t="s">
        <v>2621</v>
      </c>
      <c r="K118"/>
    </row>
    <row r="119" spans="1:11" ht="54.95" customHeight="1">
      <c r="B119" s="584" t="s">
        <v>2130</v>
      </c>
      <c r="C119" s="584"/>
      <c r="D119" s="584"/>
      <c r="E119" s="585"/>
      <c r="F119" s="310" t="s">
        <v>2153</v>
      </c>
      <c r="G119" s="310" t="s">
        <v>2154</v>
      </c>
      <c r="K119"/>
    </row>
    <row r="120" spans="1:11" ht="37.5" customHeight="1">
      <c r="A120" s="426" t="s">
        <v>2652</v>
      </c>
      <c r="B120" s="426" t="s">
        <v>2653</v>
      </c>
      <c r="C120" s="530" t="s">
        <v>2644</v>
      </c>
      <c r="D120" s="524" t="s">
        <v>1386</v>
      </c>
      <c r="E120" s="578"/>
      <c r="F120" s="424">
        <v>5539</v>
      </c>
      <c r="G120" s="425">
        <f>F120+F118</f>
        <v>7000</v>
      </c>
      <c r="K120"/>
    </row>
    <row r="121" spans="1:11" ht="36.75" customHeight="1">
      <c r="A121" s="426" t="s">
        <v>2654</v>
      </c>
      <c r="B121" s="426" t="s">
        <v>2655</v>
      </c>
      <c r="C121" s="530" t="s">
        <v>2647</v>
      </c>
      <c r="D121" s="524" t="s">
        <v>1388</v>
      </c>
      <c r="E121" s="579"/>
      <c r="F121" s="424">
        <v>5993</v>
      </c>
      <c r="G121" s="425">
        <f>F121+F118</f>
        <v>7454</v>
      </c>
      <c r="K121"/>
    </row>
    <row r="122" spans="1:11" ht="40.5" customHeight="1">
      <c r="A122" s="426" t="s">
        <v>2656</v>
      </c>
      <c r="B122" s="426" t="s">
        <v>2657</v>
      </c>
      <c r="C122" s="530" t="s">
        <v>2650</v>
      </c>
      <c r="D122" s="524" t="s">
        <v>1390</v>
      </c>
      <c r="E122" s="586"/>
      <c r="F122" s="424">
        <v>7921</v>
      </c>
      <c r="G122" s="425">
        <f>F122+F118</f>
        <v>9382</v>
      </c>
      <c r="K122"/>
    </row>
    <row r="123" spans="1:11" ht="32.25" customHeight="1">
      <c r="B123" s="581" t="s">
        <v>2658</v>
      </c>
      <c r="C123" s="581"/>
      <c r="D123" s="581"/>
      <c r="E123" s="582"/>
      <c r="F123" s="388" t="s">
        <v>2108</v>
      </c>
      <c r="K123"/>
    </row>
    <row r="124" spans="1:11" ht="33" customHeight="1">
      <c r="B124" s="571"/>
      <c r="C124" s="571"/>
      <c r="D124" s="571"/>
      <c r="E124" s="583"/>
      <c r="F124" s="424">
        <v>1596</v>
      </c>
      <c r="G124" s="230" t="s">
        <v>2621</v>
      </c>
      <c r="K124"/>
    </row>
    <row r="125" spans="1:11" ht="34.5" customHeight="1">
      <c r="B125" s="589"/>
      <c r="C125" s="589"/>
      <c r="D125" s="589"/>
      <c r="E125" s="590"/>
      <c r="F125" s="424">
        <v>1596</v>
      </c>
      <c r="G125" s="230" t="s">
        <v>2622</v>
      </c>
      <c r="K125"/>
    </row>
    <row r="126" spans="1:11" ht="45.75" customHeight="1">
      <c r="B126" s="584" t="s">
        <v>2130</v>
      </c>
      <c r="C126" s="584"/>
      <c r="D126" s="584"/>
      <c r="E126" s="585"/>
      <c r="F126" s="310" t="s">
        <v>2153</v>
      </c>
      <c r="G126" s="310" t="s">
        <v>2154</v>
      </c>
      <c r="K126"/>
    </row>
    <row r="127" spans="1:11" ht="54.95" customHeight="1">
      <c r="A127" s="426" t="s">
        <v>2623</v>
      </c>
      <c r="B127" s="426" t="s">
        <v>2659</v>
      </c>
      <c r="C127" s="530" t="s">
        <v>2660</v>
      </c>
      <c r="D127" s="524" t="s">
        <v>1387</v>
      </c>
      <c r="E127" s="580"/>
      <c r="F127" s="424">
        <v>2866</v>
      </c>
      <c r="G127" s="425">
        <f>F124+F127</f>
        <v>4462</v>
      </c>
      <c r="K127"/>
    </row>
    <row r="128" spans="1:11" ht="54.95" customHeight="1">
      <c r="A128" s="426" t="s">
        <v>2626</v>
      </c>
      <c r="B128" s="426" t="s">
        <v>2661</v>
      </c>
      <c r="C128" s="530" t="s">
        <v>2662</v>
      </c>
      <c r="D128" s="524" t="s">
        <v>1387</v>
      </c>
      <c r="E128" s="580"/>
      <c r="F128" s="424">
        <v>2866</v>
      </c>
      <c r="G128" s="425">
        <f>F128+F125</f>
        <v>4462</v>
      </c>
      <c r="K128"/>
    </row>
    <row r="129" spans="1:11" ht="54.95" customHeight="1">
      <c r="A129" s="426" t="s">
        <v>2629</v>
      </c>
      <c r="B129" s="426" t="s">
        <v>2663</v>
      </c>
      <c r="C129" s="530" t="s">
        <v>2664</v>
      </c>
      <c r="D129" s="524" t="s">
        <v>1389</v>
      </c>
      <c r="E129" s="578"/>
      <c r="F129" s="424">
        <v>3446</v>
      </c>
      <c r="G129" s="425">
        <f>F129+F124</f>
        <v>5042</v>
      </c>
      <c r="K129"/>
    </row>
    <row r="130" spans="1:11" ht="54.95" customHeight="1">
      <c r="A130" s="427" t="s">
        <v>2632</v>
      </c>
      <c r="B130" s="427" t="s">
        <v>2665</v>
      </c>
      <c r="C130" s="400" t="s">
        <v>2666</v>
      </c>
      <c r="D130" s="428" t="s">
        <v>1389</v>
      </c>
      <c r="E130" s="579"/>
      <c r="F130" s="424">
        <v>3446</v>
      </c>
      <c r="G130" s="425">
        <f>F130+F125</f>
        <v>5042</v>
      </c>
      <c r="K130"/>
    </row>
    <row r="131" spans="1:11" ht="54.95" customHeight="1">
      <c r="A131" s="426" t="s">
        <v>2635</v>
      </c>
      <c r="B131" s="426" t="s">
        <v>2667</v>
      </c>
      <c r="C131" s="530" t="s">
        <v>2668</v>
      </c>
      <c r="D131" s="524" t="s">
        <v>1391</v>
      </c>
      <c r="E131" s="580"/>
      <c r="F131" s="424">
        <v>3923</v>
      </c>
      <c r="G131" s="425">
        <f>F131+F124</f>
        <v>5519</v>
      </c>
      <c r="K131"/>
    </row>
    <row r="132" spans="1:11" ht="54.95" customHeight="1">
      <c r="A132" s="426" t="s">
        <v>2638</v>
      </c>
      <c r="B132" s="426" t="s">
        <v>2669</v>
      </c>
      <c r="C132" s="530" t="s">
        <v>2670</v>
      </c>
      <c r="D132" s="524" t="s">
        <v>1391</v>
      </c>
      <c r="E132" s="580"/>
      <c r="F132" s="424">
        <v>3923</v>
      </c>
      <c r="G132" s="425">
        <f>F132+F125</f>
        <v>5519</v>
      </c>
      <c r="K132"/>
    </row>
    <row r="133" spans="1:11" ht="33" customHeight="1">
      <c r="A133" s="1"/>
      <c r="B133" s="581" t="s">
        <v>2671</v>
      </c>
      <c r="C133" s="581"/>
      <c r="D133" s="581"/>
      <c r="E133" s="582"/>
      <c r="F133" s="388" t="s">
        <v>2108</v>
      </c>
      <c r="G133" s="423"/>
      <c r="K133"/>
    </row>
    <row r="134" spans="1:11" ht="37.5" customHeight="1">
      <c r="A134" s="1"/>
      <c r="B134" s="571"/>
      <c r="C134" s="571"/>
      <c r="D134" s="571"/>
      <c r="E134" s="583"/>
      <c r="F134" s="424">
        <v>1596</v>
      </c>
      <c r="G134" s="230" t="s">
        <v>2621</v>
      </c>
      <c r="K134"/>
    </row>
    <row r="135" spans="1:11" ht="45.75" customHeight="1">
      <c r="A135" s="1"/>
      <c r="B135" s="584" t="s">
        <v>2130</v>
      </c>
      <c r="C135" s="584"/>
      <c r="D135" s="584"/>
      <c r="E135" s="585"/>
      <c r="F135" s="310" t="s">
        <v>2153</v>
      </c>
      <c r="G135" s="310" t="s">
        <v>2154</v>
      </c>
      <c r="K135"/>
    </row>
    <row r="136" spans="1:11" ht="54.95" customHeight="1">
      <c r="A136" s="426" t="s">
        <v>2642</v>
      </c>
      <c r="B136" s="426" t="s">
        <v>2672</v>
      </c>
      <c r="C136" s="530" t="s">
        <v>2673</v>
      </c>
      <c r="D136" s="524" t="s">
        <v>1386</v>
      </c>
      <c r="E136" s="578"/>
      <c r="F136" s="424">
        <v>5539</v>
      </c>
      <c r="G136" s="425">
        <f>F136+F134</f>
        <v>7135</v>
      </c>
      <c r="K136"/>
    </row>
    <row r="137" spans="1:11" ht="54.95" customHeight="1">
      <c r="A137" s="426" t="s">
        <v>2645</v>
      </c>
      <c r="B137" s="426" t="s">
        <v>2674</v>
      </c>
      <c r="C137" s="530" t="s">
        <v>2675</v>
      </c>
      <c r="D137" s="524" t="s">
        <v>1388</v>
      </c>
      <c r="E137" s="579"/>
      <c r="F137" s="424">
        <v>5993</v>
      </c>
      <c r="G137" s="425">
        <f>F137+F134</f>
        <v>7589</v>
      </c>
      <c r="K137"/>
    </row>
    <row r="138" spans="1:11" ht="54.95" customHeight="1">
      <c r="A138" s="426" t="s">
        <v>2648</v>
      </c>
      <c r="B138" s="426" t="s">
        <v>2676</v>
      </c>
      <c r="C138" s="530" t="s">
        <v>2677</v>
      </c>
      <c r="D138" s="524" t="s">
        <v>1390</v>
      </c>
      <c r="E138" s="586"/>
      <c r="F138" s="424">
        <v>7921</v>
      </c>
      <c r="G138" s="425">
        <f>F138+F134</f>
        <v>9517</v>
      </c>
      <c r="K138"/>
    </row>
    <row r="139" spans="1:11" ht="31.5" customHeight="1">
      <c r="A139" s="1"/>
      <c r="B139" s="581" t="s">
        <v>2678</v>
      </c>
      <c r="C139" s="587"/>
      <c r="D139" s="587"/>
      <c r="E139" s="582"/>
      <c r="F139" s="388" t="s">
        <v>2108</v>
      </c>
      <c r="G139" s="423"/>
      <c r="K139"/>
    </row>
    <row r="140" spans="1:11" ht="36.75" customHeight="1">
      <c r="A140" s="1"/>
      <c r="B140" s="588"/>
      <c r="C140" s="588"/>
      <c r="D140" s="588"/>
      <c r="E140" s="583"/>
      <c r="F140" s="424">
        <v>1596</v>
      </c>
      <c r="G140" s="230" t="s">
        <v>2621</v>
      </c>
      <c r="K140"/>
    </row>
    <row r="141" spans="1:11" ht="45.75" customHeight="1">
      <c r="A141" s="1"/>
      <c r="B141" s="584" t="s">
        <v>2130</v>
      </c>
      <c r="C141" s="584"/>
      <c r="D141" s="584"/>
      <c r="E141" s="585"/>
      <c r="F141" s="310" t="s">
        <v>2153</v>
      </c>
      <c r="G141" s="310" t="s">
        <v>2154</v>
      </c>
      <c r="K141"/>
    </row>
    <row r="142" spans="1:11" ht="54.95" customHeight="1">
      <c r="A142" s="426" t="s">
        <v>2652</v>
      </c>
      <c r="B142" s="426" t="s">
        <v>2679</v>
      </c>
      <c r="C142" s="530" t="s">
        <v>2673</v>
      </c>
      <c r="D142" s="524" t="s">
        <v>1386</v>
      </c>
      <c r="E142" s="580"/>
      <c r="F142" s="424">
        <v>5539</v>
      </c>
      <c r="G142" s="425">
        <f>F142+F140</f>
        <v>7135</v>
      </c>
      <c r="K142"/>
    </row>
    <row r="143" spans="1:11" ht="54.95" customHeight="1">
      <c r="A143" s="426" t="s">
        <v>2654</v>
      </c>
      <c r="B143" s="426" t="s">
        <v>2680</v>
      </c>
      <c r="C143" s="530" t="s">
        <v>2675</v>
      </c>
      <c r="D143" s="524" t="s">
        <v>1388</v>
      </c>
      <c r="E143" s="580"/>
      <c r="F143" s="424">
        <v>5993</v>
      </c>
      <c r="G143" s="425">
        <f>F143+F140</f>
        <v>7589</v>
      </c>
      <c r="K143"/>
    </row>
    <row r="144" spans="1:11" ht="54.95" customHeight="1">
      <c r="A144" s="426" t="s">
        <v>2656</v>
      </c>
      <c r="B144" s="426" t="s">
        <v>2681</v>
      </c>
      <c r="C144" s="530" t="s">
        <v>2677</v>
      </c>
      <c r="D144" s="524" t="s">
        <v>1390</v>
      </c>
      <c r="E144" s="580"/>
      <c r="F144" s="424">
        <v>7921</v>
      </c>
      <c r="G144" s="425">
        <f>F144+F140</f>
        <v>9517</v>
      </c>
      <c r="K144"/>
    </row>
    <row r="145" spans="1:11" ht="32.25" customHeight="1">
      <c r="A145" s="1"/>
      <c r="B145" s="429"/>
      <c r="C145" s="430"/>
      <c r="D145" s="418"/>
      <c r="E145" s="431"/>
      <c r="F145" s="388" t="s">
        <v>2108</v>
      </c>
      <c r="G145" s="423"/>
      <c r="K145"/>
    </row>
    <row r="146" spans="1:11" ht="54.95" customHeight="1">
      <c r="A146" s="1"/>
      <c r="B146" s="429"/>
      <c r="C146" s="430"/>
      <c r="D146" s="418"/>
      <c r="E146" s="431"/>
      <c r="F146" s="424">
        <v>2391</v>
      </c>
      <c r="G146" s="230" t="s">
        <v>2621</v>
      </c>
      <c r="K146"/>
    </row>
    <row r="147" spans="1:11" ht="50.25" customHeight="1">
      <c r="A147" s="1"/>
      <c r="B147" s="429"/>
      <c r="C147" s="584" t="s">
        <v>2682</v>
      </c>
      <c r="D147" s="584"/>
      <c r="E147" s="585"/>
      <c r="F147" s="310" t="s">
        <v>2153</v>
      </c>
      <c r="G147" s="310" t="s">
        <v>2154</v>
      </c>
      <c r="K147"/>
    </row>
    <row r="148" spans="1:11" ht="62.25" customHeight="1">
      <c r="A148" s="296" t="s">
        <v>2683</v>
      </c>
      <c r="B148" s="296" t="s">
        <v>2684</v>
      </c>
      <c r="C148" s="22" t="s">
        <v>2685</v>
      </c>
      <c r="D148" s="2" t="s">
        <v>585</v>
      </c>
      <c r="E148" s="576"/>
      <c r="F148" s="424">
        <v>8759</v>
      </c>
      <c r="G148" s="425">
        <f>F148+F146</f>
        <v>11150</v>
      </c>
      <c r="K148"/>
    </row>
    <row r="149" spans="1:11" ht="63" customHeight="1">
      <c r="A149" s="296" t="s">
        <v>2686</v>
      </c>
      <c r="B149" s="296" t="s">
        <v>2687</v>
      </c>
      <c r="C149" s="22" t="s">
        <v>2688</v>
      </c>
      <c r="D149" s="2" t="s">
        <v>588</v>
      </c>
      <c r="E149" s="577"/>
      <c r="F149" s="424">
        <v>9380</v>
      </c>
      <c r="G149" s="425">
        <f>F149+F146</f>
        <v>11771</v>
      </c>
      <c r="K149"/>
    </row>
    <row r="150" spans="1:11" ht="13.5" customHeight="1">
      <c r="A150" s="298"/>
      <c r="B150" s="432"/>
      <c r="C150" s="155"/>
      <c r="D150" s="6"/>
      <c r="E150" s="414"/>
      <c r="F150" s="156"/>
      <c r="G150" s="423"/>
      <c r="K150"/>
    </row>
    <row r="151" spans="1:11" ht="29.25" customHeight="1">
      <c r="A151" s="298"/>
      <c r="B151" s="568" t="s">
        <v>2822</v>
      </c>
      <c r="C151" s="568"/>
      <c r="D151" s="433"/>
      <c r="E151" s="6"/>
      <c r="F151" s="388" t="s">
        <v>2108</v>
      </c>
      <c r="G151" s="105"/>
      <c r="K151"/>
    </row>
    <row r="152" spans="1:11" ht="40.5" customHeight="1">
      <c r="A152" s="298"/>
      <c r="B152" s="568"/>
      <c r="C152" s="568"/>
      <c r="D152" s="534"/>
      <c r="E152" s="6"/>
      <c r="F152" s="424">
        <v>3626</v>
      </c>
      <c r="G152" s="230" t="s">
        <v>2621</v>
      </c>
      <c r="K152"/>
    </row>
    <row r="153" spans="1:11" ht="47.25" customHeight="1">
      <c r="A153" s="569" t="s">
        <v>2134</v>
      </c>
      <c r="B153" s="569"/>
      <c r="C153" s="569"/>
      <c r="D153" s="569"/>
      <c r="E153" s="570"/>
      <c r="F153" s="310" t="s">
        <v>2153</v>
      </c>
      <c r="G153" s="310" t="s">
        <v>2154</v>
      </c>
      <c r="K153"/>
    </row>
    <row r="154" spans="1:11" ht="69.75" customHeight="1">
      <c r="A154" s="426" t="s">
        <v>2689</v>
      </c>
      <c r="B154" s="426" t="s">
        <v>2690</v>
      </c>
      <c r="C154" s="22" t="s">
        <v>2806</v>
      </c>
      <c r="D154" s="524" t="s">
        <v>599</v>
      </c>
      <c r="E154" s="3"/>
      <c r="F154" s="424">
        <v>4275</v>
      </c>
      <c r="G154" s="425">
        <f>F154+F152</f>
        <v>7901</v>
      </c>
      <c r="K154"/>
    </row>
    <row r="155" spans="1:11" ht="9.75" customHeight="1">
      <c r="A155" s="298"/>
      <c r="B155" s="429"/>
      <c r="C155" s="155"/>
      <c r="D155" s="418"/>
      <c r="E155" s="1"/>
      <c r="F155" s="434"/>
      <c r="G155" s="435"/>
      <c r="K155"/>
    </row>
    <row r="156" spans="1:11" ht="30" customHeight="1">
      <c r="A156" s="298"/>
      <c r="B156" s="568" t="s">
        <v>2823</v>
      </c>
      <c r="C156" s="568"/>
      <c r="D156" s="433"/>
      <c r="E156" s="6"/>
      <c r="F156" s="388" t="s">
        <v>2108</v>
      </c>
      <c r="G156" s="105"/>
      <c r="K156"/>
    </row>
    <row r="157" spans="1:11" ht="39.950000000000003" customHeight="1">
      <c r="A157" s="298"/>
      <c r="B157" s="568"/>
      <c r="C157" s="568"/>
      <c r="D157" s="534"/>
      <c r="E157" s="6"/>
      <c r="F157" s="424">
        <v>3626</v>
      </c>
      <c r="G157" s="230" t="s">
        <v>2621</v>
      </c>
      <c r="K157"/>
    </row>
    <row r="158" spans="1:11" ht="46.5" customHeight="1">
      <c r="B158" s="569" t="s">
        <v>2134</v>
      </c>
      <c r="C158" s="569"/>
      <c r="D158" s="569"/>
      <c r="E158" s="570"/>
      <c r="F158" s="310" t="s">
        <v>2153</v>
      </c>
      <c r="G158" s="310" t="s">
        <v>2154</v>
      </c>
      <c r="K158"/>
    </row>
    <row r="159" spans="1:11" ht="69.95" customHeight="1">
      <c r="A159" s="23" t="s">
        <v>2691</v>
      </c>
      <c r="B159" s="426" t="s">
        <v>2692</v>
      </c>
      <c r="C159" s="22" t="s">
        <v>2807</v>
      </c>
      <c r="D159" s="524" t="s">
        <v>607</v>
      </c>
      <c r="E159" s="3"/>
      <c r="F159" s="424">
        <v>1504</v>
      </c>
      <c r="G159" s="425">
        <f>F159+F157</f>
        <v>5130</v>
      </c>
      <c r="K159"/>
    </row>
    <row r="160" spans="1:11" ht="9.75" customHeight="1">
      <c r="A160" s="298"/>
      <c r="B160" s="429"/>
      <c r="C160" s="155"/>
      <c r="D160" s="418"/>
      <c r="E160" s="1"/>
      <c r="F160" s="434"/>
      <c r="G160" s="435"/>
      <c r="K160"/>
    </row>
    <row r="161" spans="1:11" ht="71.25" customHeight="1">
      <c r="B161" s="571" t="s">
        <v>2693</v>
      </c>
      <c r="C161" s="571"/>
      <c r="D161" s="436"/>
      <c r="E161" s="437" t="s">
        <v>2694</v>
      </c>
      <c r="F161" s="424">
        <v>822</v>
      </c>
      <c r="G161" s="230" t="s">
        <v>2695</v>
      </c>
      <c r="K161"/>
    </row>
    <row r="162" spans="1:11" ht="35.1" customHeight="1">
      <c r="A162" s="1"/>
      <c r="B162" s="572" t="s">
        <v>2130</v>
      </c>
      <c r="C162" s="572"/>
      <c r="D162" s="572"/>
      <c r="E162" s="572"/>
      <c r="F162" s="310" t="s">
        <v>2153</v>
      </c>
      <c r="G162" s="310" t="s">
        <v>2154</v>
      </c>
      <c r="K162"/>
    </row>
    <row r="163" spans="1:11" ht="54.95" customHeight="1">
      <c r="A163" s="267" t="s">
        <v>2696</v>
      </c>
      <c r="B163" s="267" t="s">
        <v>2697</v>
      </c>
      <c r="C163" s="525" t="s">
        <v>2698</v>
      </c>
      <c r="D163" s="518" t="s">
        <v>2699</v>
      </c>
      <c r="E163" s="573"/>
      <c r="F163" s="424">
        <v>1395</v>
      </c>
      <c r="G163" s="425">
        <f>F163+F161</f>
        <v>2217</v>
      </c>
      <c r="K163"/>
    </row>
    <row r="164" spans="1:11" ht="54.95" customHeight="1">
      <c r="A164" s="267" t="s">
        <v>2700</v>
      </c>
      <c r="B164" s="267" t="s">
        <v>2701</v>
      </c>
      <c r="C164" s="525" t="s">
        <v>2702</v>
      </c>
      <c r="D164" s="518" t="s">
        <v>2699</v>
      </c>
      <c r="E164" s="573"/>
      <c r="F164" s="424">
        <v>1515</v>
      </c>
      <c r="G164" s="425">
        <f>F164+F161</f>
        <v>2337</v>
      </c>
      <c r="K164"/>
    </row>
    <row r="165" spans="1:11" ht="54.95" customHeight="1">
      <c r="A165" s="438" t="s">
        <v>2703</v>
      </c>
      <c r="B165" s="438" t="s">
        <v>2704</v>
      </c>
      <c r="C165" s="529" t="s">
        <v>2705</v>
      </c>
      <c r="D165" s="532" t="s">
        <v>2706</v>
      </c>
      <c r="E165" s="574"/>
      <c r="F165" s="424">
        <v>1591</v>
      </c>
      <c r="G165" s="425">
        <f>F165+F161</f>
        <v>2413</v>
      </c>
      <c r="K165"/>
    </row>
    <row r="166" spans="1:11" ht="54.95" customHeight="1">
      <c r="A166" s="267" t="s">
        <v>2707</v>
      </c>
      <c r="B166" s="267" t="s">
        <v>2708</v>
      </c>
      <c r="C166" s="525" t="s">
        <v>2709</v>
      </c>
      <c r="D166" s="518" t="s">
        <v>2706</v>
      </c>
      <c r="E166" s="573"/>
      <c r="F166" s="424">
        <v>1735</v>
      </c>
      <c r="G166" s="425">
        <f>F166+F161</f>
        <v>2557</v>
      </c>
      <c r="K166"/>
    </row>
    <row r="167" spans="1:11" ht="72" customHeight="1">
      <c r="A167" s="267" t="s">
        <v>2710</v>
      </c>
      <c r="B167" s="267" t="s">
        <v>2711</v>
      </c>
      <c r="C167" s="525" t="s">
        <v>2712</v>
      </c>
      <c r="D167" s="518" t="s">
        <v>2713</v>
      </c>
      <c r="E167" s="573"/>
      <c r="F167" s="424">
        <v>1959</v>
      </c>
      <c r="G167" s="425">
        <f>F167+F161</f>
        <v>2781</v>
      </c>
      <c r="K167"/>
    </row>
    <row r="168" spans="1:11" ht="60" customHeight="1">
      <c r="A168" s="267" t="s">
        <v>2714</v>
      </c>
      <c r="B168" s="267" t="s">
        <v>2715</v>
      </c>
      <c r="C168" s="525" t="s">
        <v>2716</v>
      </c>
      <c r="D168" s="518" t="s">
        <v>2713</v>
      </c>
      <c r="E168" s="573"/>
      <c r="F168" s="424">
        <v>1981</v>
      </c>
      <c r="G168" s="425">
        <f>F168+F161</f>
        <v>2803</v>
      </c>
      <c r="K168"/>
    </row>
    <row r="169" spans="1:11" ht="11.25" customHeight="1">
      <c r="B169" s="439"/>
      <c r="C169" s="439"/>
      <c r="D169" s="439"/>
      <c r="E169" s="439"/>
      <c r="F169" s="440"/>
      <c r="G169" s="439"/>
      <c r="K169"/>
    </row>
    <row r="170" spans="1:11" ht="34.5" customHeight="1">
      <c r="B170" s="441" t="s">
        <v>2717</v>
      </c>
      <c r="C170" s="442"/>
      <c r="D170" s="442"/>
      <c r="E170" s="442"/>
      <c r="F170" s="388" t="s">
        <v>2108</v>
      </c>
      <c r="G170" s="1"/>
      <c r="K170"/>
    </row>
    <row r="171" spans="1:11" ht="43.5" customHeight="1">
      <c r="A171" s="267" t="s">
        <v>2718</v>
      </c>
      <c r="B171" s="267" t="s">
        <v>2718</v>
      </c>
      <c r="C171" s="575" t="s">
        <v>2719</v>
      </c>
      <c r="D171" s="274" t="s">
        <v>1434</v>
      </c>
      <c r="E171" s="573"/>
      <c r="F171" s="424">
        <v>1811</v>
      </c>
      <c r="K171"/>
    </row>
    <row r="172" spans="1:11" ht="36" customHeight="1">
      <c r="A172" s="267" t="s">
        <v>2720</v>
      </c>
      <c r="B172" s="267" t="s">
        <v>2720</v>
      </c>
      <c r="C172" s="575"/>
      <c r="D172" s="274" t="s">
        <v>1435</v>
      </c>
      <c r="E172" s="573"/>
      <c r="F172" s="424">
        <v>1986</v>
      </c>
      <c r="K172"/>
    </row>
    <row r="173" spans="1:11" ht="36" customHeight="1">
      <c r="A173" s="267" t="s">
        <v>2721</v>
      </c>
      <c r="B173" s="267" t="s">
        <v>2721</v>
      </c>
      <c r="C173" s="575"/>
      <c r="D173" s="274" t="s">
        <v>1436</v>
      </c>
      <c r="E173" s="573"/>
      <c r="F173" s="424">
        <v>2326</v>
      </c>
      <c r="K173"/>
    </row>
    <row r="174" spans="1:11" ht="53.1" customHeight="1">
      <c r="A174" s="267" t="s">
        <v>2722</v>
      </c>
      <c r="B174" s="267" t="s">
        <v>2722</v>
      </c>
      <c r="C174" s="523" t="s">
        <v>2723</v>
      </c>
      <c r="D174" s="524" t="s">
        <v>1501</v>
      </c>
      <c r="E174" s="443"/>
      <c r="F174" s="424">
        <v>1500</v>
      </c>
      <c r="K174"/>
    </row>
    <row r="175" spans="1:11" ht="53.1" customHeight="1">
      <c r="A175" s="267" t="s">
        <v>2724</v>
      </c>
      <c r="B175" s="267" t="s">
        <v>2724</v>
      </c>
      <c r="C175" s="523" t="s">
        <v>2725</v>
      </c>
      <c r="D175" s="524" t="s">
        <v>2094</v>
      </c>
      <c r="E175" s="444"/>
      <c r="F175" s="424">
        <v>1547</v>
      </c>
      <c r="K175"/>
    </row>
    <row r="176" spans="1:11" ht="53.1" customHeight="1">
      <c r="A176" s="267" t="s">
        <v>2726</v>
      </c>
      <c r="B176" s="267" t="s">
        <v>2726</v>
      </c>
      <c r="C176" s="523" t="s">
        <v>2727</v>
      </c>
      <c r="D176" s="524" t="s">
        <v>2095</v>
      </c>
      <c r="E176" s="445"/>
      <c r="F176" s="424">
        <v>1672</v>
      </c>
      <c r="K176"/>
    </row>
    <row r="177" spans="1:11" ht="15.75" customHeight="1">
      <c r="A177" s="446"/>
      <c r="B177" s="545"/>
      <c r="C177" s="533"/>
      <c r="D177" s="418"/>
      <c r="E177" s="419"/>
      <c r="F177" s="434"/>
      <c r="G177" s="423"/>
      <c r="K177"/>
    </row>
    <row r="178" spans="1:11" ht="35.1" customHeight="1">
      <c r="B178" s="546" t="s">
        <v>2824</v>
      </c>
      <c r="C178" s="565" t="s">
        <v>2825</v>
      </c>
      <c r="D178" s="566"/>
      <c r="E178" s="567"/>
      <c r="F178" s="547">
        <f>F18+F50</f>
        <v>37088</v>
      </c>
      <c r="K178"/>
    </row>
    <row r="179" spans="1:11" ht="35.1" customHeight="1"/>
  </sheetData>
  <mergeCells count="71">
    <mergeCell ref="C14:C16"/>
    <mergeCell ref="E14:E16"/>
    <mergeCell ref="B3:F3"/>
    <mergeCell ref="B4:E4"/>
    <mergeCell ref="C7:C9"/>
    <mergeCell ref="C10:C13"/>
    <mergeCell ref="E10:E13"/>
    <mergeCell ref="C32:C34"/>
    <mergeCell ref="E32:E34"/>
    <mergeCell ref="C17:C19"/>
    <mergeCell ref="E17:E19"/>
    <mergeCell ref="C20:C22"/>
    <mergeCell ref="E20:E22"/>
    <mergeCell ref="C23:C24"/>
    <mergeCell ref="E23:E24"/>
    <mergeCell ref="C25:C26"/>
    <mergeCell ref="E25:E26"/>
    <mergeCell ref="C27:C28"/>
    <mergeCell ref="C29:C31"/>
    <mergeCell ref="E29:E31"/>
    <mergeCell ref="E107:E108"/>
    <mergeCell ref="C35:C37"/>
    <mergeCell ref="E35:E37"/>
    <mergeCell ref="B38:F38"/>
    <mergeCell ref="C47:C49"/>
    <mergeCell ref="B62:F62"/>
    <mergeCell ref="D92:D93"/>
    <mergeCell ref="E92:E93"/>
    <mergeCell ref="F92:F93"/>
    <mergeCell ref="B94:D94"/>
    <mergeCell ref="B101:D103"/>
    <mergeCell ref="E101:E103"/>
    <mergeCell ref="B104:E104"/>
    <mergeCell ref="E105:E106"/>
    <mergeCell ref="E127:E128"/>
    <mergeCell ref="E109:E110"/>
    <mergeCell ref="B111:D112"/>
    <mergeCell ref="E111:E112"/>
    <mergeCell ref="B113:E113"/>
    <mergeCell ref="E114:E116"/>
    <mergeCell ref="B117:D118"/>
    <mergeCell ref="E117:E118"/>
    <mergeCell ref="B119:E119"/>
    <mergeCell ref="E120:E122"/>
    <mergeCell ref="B123:D125"/>
    <mergeCell ref="E123:E125"/>
    <mergeCell ref="B126:E126"/>
    <mergeCell ref="E148:E149"/>
    <mergeCell ref="E129:E130"/>
    <mergeCell ref="E131:E132"/>
    <mergeCell ref="B133:D134"/>
    <mergeCell ref="E133:E134"/>
    <mergeCell ref="B135:E135"/>
    <mergeCell ref="E136:E138"/>
    <mergeCell ref="B139:D140"/>
    <mergeCell ref="E139:E140"/>
    <mergeCell ref="B141:E141"/>
    <mergeCell ref="E142:E144"/>
    <mergeCell ref="C147:E147"/>
    <mergeCell ref="C178:E178"/>
    <mergeCell ref="B151:C152"/>
    <mergeCell ref="A153:E153"/>
    <mergeCell ref="B156:C157"/>
    <mergeCell ref="B158:E158"/>
    <mergeCell ref="B161:C161"/>
    <mergeCell ref="B162:E162"/>
    <mergeCell ref="E163:E164"/>
    <mergeCell ref="E165:E166"/>
    <mergeCell ref="E167:E168"/>
    <mergeCell ref="C171:C173"/>
    <mergeCell ref="E171:E173"/>
  </mergeCells>
  <printOptions horizontalCentered="1"/>
  <pageMargins left="0.15748031496062992" right="0.15748031496062992" top="0.15748031496062992" bottom="0.23622047244094491" header="0.15748031496062992" footer="0.19685039370078741"/>
  <pageSetup paperSize="9"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47"/>
  <sheetViews>
    <sheetView topLeftCell="B31" zoomScaleNormal="100" workbookViewId="0">
      <selection activeCell="L33" sqref="L33"/>
    </sheetView>
  </sheetViews>
  <sheetFormatPr defaultRowHeight="15"/>
  <cols>
    <col min="1" max="1" width="17.5703125" hidden="1" customWidth="1"/>
    <col min="2" max="2" width="17.7109375" customWidth="1"/>
    <col min="3" max="3" width="22.42578125" customWidth="1"/>
    <col min="4" max="4" width="21.85546875" customWidth="1"/>
    <col min="5" max="5" width="18.140625" customWidth="1"/>
    <col min="6" max="6" width="15.5703125" style="24" customWidth="1"/>
    <col min="7" max="7" width="8.5703125" customWidth="1"/>
    <col min="8" max="8" width="14.42578125" hidden="1" customWidth="1"/>
    <col min="9" max="9" width="12.7109375" hidden="1" customWidth="1"/>
    <col min="10" max="10" width="14.5703125" customWidth="1"/>
    <col min="11" max="11" width="22.85546875" customWidth="1"/>
    <col min="12" max="12" width="21.5703125" customWidth="1"/>
    <col min="13" max="13" width="15.140625" customWidth="1"/>
    <col min="14" max="14" width="20.5703125" customWidth="1"/>
    <col min="258" max="258" width="14.5703125" customWidth="1"/>
    <col min="259" max="259" width="16.7109375" customWidth="1"/>
    <col min="260" max="260" width="21.85546875" customWidth="1"/>
    <col min="261" max="261" width="19.5703125" customWidth="1"/>
    <col min="262" max="263" width="11.7109375" customWidth="1"/>
    <col min="514" max="514" width="14.5703125" customWidth="1"/>
    <col min="515" max="515" width="16.7109375" customWidth="1"/>
    <col min="516" max="516" width="21.85546875" customWidth="1"/>
    <col min="517" max="517" width="19.5703125" customWidth="1"/>
    <col min="518" max="519" width="11.7109375" customWidth="1"/>
    <col min="770" max="770" width="14.5703125" customWidth="1"/>
    <col min="771" max="771" width="16.7109375" customWidth="1"/>
    <col min="772" max="772" width="21.85546875" customWidth="1"/>
    <col min="773" max="773" width="19.5703125" customWidth="1"/>
    <col min="774" max="775" width="11.7109375" customWidth="1"/>
    <col min="1026" max="1026" width="14.5703125" customWidth="1"/>
    <col min="1027" max="1027" width="16.7109375" customWidth="1"/>
    <col min="1028" max="1028" width="21.85546875" customWidth="1"/>
    <col min="1029" max="1029" width="19.5703125" customWidth="1"/>
    <col min="1030" max="1031" width="11.7109375" customWidth="1"/>
    <col min="1282" max="1282" width="14.5703125" customWidth="1"/>
    <col min="1283" max="1283" width="16.7109375" customWidth="1"/>
    <col min="1284" max="1284" width="21.85546875" customWidth="1"/>
    <col min="1285" max="1285" width="19.5703125" customWidth="1"/>
    <col min="1286" max="1287" width="11.7109375" customWidth="1"/>
    <col min="1538" max="1538" width="14.5703125" customWidth="1"/>
    <col min="1539" max="1539" width="16.7109375" customWidth="1"/>
    <col min="1540" max="1540" width="21.85546875" customWidth="1"/>
    <col min="1541" max="1541" width="19.5703125" customWidth="1"/>
    <col min="1542" max="1543" width="11.7109375" customWidth="1"/>
    <col min="1794" max="1794" width="14.5703125" customWidth="1"/>
    <col min="1795" max="1795" width="16.7109375" customWidth="1"/>
    <col min="1796" max="1796" width="21.85546875" customWidth="1"/>
    <col min="1797" max="1797" width="19.5703125" customWidth="1"/>
    <col min="1798" max="1799" width="11.7109375" customWidth="1"/>
    <col min="2050" max="2050" width="14.5703125" customWidth="1"/>
    <col min="2051" max="2051" width="16.7109375" customWidth="1"/>
    <col min="2052" max="2052" width="21.85546875" customWidth="1"/>
    <col min="2053" max="2053" width="19.5703125" customWidth="1"/>
    <col min="2054" max="2055" width="11.7109375" customWidth="1"/>
    <col min="2306" max="2306" width="14.5703125" customWidth="1"/>
    <col min="2307" max="2307" width="16.7109375" customWidth="1"/>
    <col min="2308" max="2308" width="21.85546875" customWidth="1"/>
    <col min="2309" max="2309" width="19.5703125" customWidth="1"/>
    <col min="2310" max="2311" width="11.7109375" customWidth="1"/>
    <col min="2562" max="2562" width="14.5703125" customWidth="1"/>
    <col min="2563" max="2563" width="16.7109375" customWidth="1"/>
    <col min="2564" max="2564" width="21.85546875" customWidth="1"/>
    <col min="2565" max="2565" width="19.5703125" customWidth="1"/>
    <col min="2566" max="2567" width="11.7109375" customWidth="1"/>
    <col min="2818" max="2818" width="14.5703125" customWidth="1"/>
    <col min="2819" max="2819" width="16.7109375" customWidth="1"/>
    <col min="2820" max="2820" width="21.85546875" customWidth="1"/>
    <col min="2821" max="2821" width="19.5703125" customWidth="1"/>
    <col min="2822" max="2823" width="11.7109375" customWidth="1"/>
    <col min="3074" max="3074" width="14.5703125" customWidth="1"/>
    <col min="3075" max="3075" width="16.7109375" customWidth="1"/>
    <col min="3076" max="3076" width="21.85546875" customWidth="1"/>
    <col min="3077" max="3077" width="19.5703125" customWidth="1"/>
    <col min="3078" max="3079" width="11.7109375" customWidth="1"/>
    <col min="3330" max="3330" width="14.5703125" customWidth="1"/>
    <col min="3331" max="3331" width="16.7109375" customWidth="1"/>
    <col min="3332" max="3332" width="21.85546875" customWidth="1"/>
    <col min="3333" max="3333" width="19.5703125" customWidth="1"/>
    <col min="3334" max="3335" width="11.7109375" customWidth="1"/>
    <col min="3586" max="3586" width="14.5703125" customWidth="1"/>
    <col min="3587" max="3587" width="16.7109375" customWidth="1"/>
    <col min="3588" max="3588" width="21.85546875" customWidth="1"/>
    <col min="3589" max="3589" width="19.5703125" customWidth="1"/>
    <col min="3590" max="3591" width="11.7109375" customWidth="1"/>
    <col min="3842" max="3842" width="14.5703125" customWidth="1"/>
    <col min="3843" max="3843" width="16.7109375" customWidth="1"/>
    <col min="3844" max="3844" width="21.85546875" customWidth="1"/>
    <col min="3845" max="3845" width="19.5703125" customWidth="1"/>
    <col min="3846" max="3847" width="11.7109375" customWidth="1"/>
    <col min="4098" max="4098" width="14.5703125" customWidth="1"/>
    <col min="4099" max="4099" width="16.7109375" customWidth="1"/>
    <col min="4100" max="4100" width="21.85546875" customWidth="1"/>
    <col min="4101" max="4101" width="19.5703125" customWidth="1"/>
    <col min="4102" max="4103" width="11.7109375" customWidth="1"/>
    <col min="4354" max="4354" width="14.5703125" customWidth="1"/>
    <col min="4355" max="4355" width="16.7109375" customWidth="1"/>
    <col min="4356" max="4356" width="21.85546875" customWidth="1"/>
    <col min="4357" max="4357" width="19.5703125" customWidth="1"/>
    <col min="4358" max="4359" width="11.7109375" customWidth="1"/>
    <col min="4610" max="4610" width="14.5703125" customWidth="1"/>
    <col min="4611" max="4611" width="16.7109375" customWidth="1"/>
    <col min="4612" max="4612" width="21.85546875" customWidth="1"/>
    <col min="4613" max="4613" width="19.5703125" customWidth="1"/>
    <col min="4614" max="4615" width="11.7109375" customWidth="1"/>
    <col min="4866" max="4866" width="14.5703125" customWidth="1"/>
    <col min="4867" max="4867" width="16.7109375" customWidth="1"/>
    <col min="4868" max="4868" width="21.85546875" customWidth="1"/>
    <col min="4869" max="4869" width="19.5703125" customWidth="1"/>
    <col min="4870" max="4871" width="11.7109375" customWidth="1"/>
    <col min="5122" max="5122" width="14.5703125" customWidth="1"/>
    <col min="5123" max="5123" width="16.7109375" customWidth="1"/>
    <col min="5124" max="5124" width="21.85546875" customWidth="1"/>
    <col min="5125" max="5125" width="19.5703125" customWidth="1"/>
    <col min="5126" max="5127" width="11.7109375" customWidth="1"/>
    <col min="5378" max="5378" width="14.5703125" customWidth="1"/>
    <col min="5379" max="5379" width="16.7109375" customWidth="1"/>
    <col min="5380" max="5380" width="21.85546875" customWidth="1"/>
    <col min="5381" max="5381" width="19.5703125" customWidth="1"/>
    <col min="5382" max="5383" width="11.7109375" customWidth="1"/>
    <col min="5634" max="5634" width="14.5703125" customWidth="1"/>
    <col min="5635" max="5635" width="16.7109375" customWidth="1"/>
    <col min="5636" max="5636" width="21.85546875" customWidth="1"/>
    <col min="5637" max="5637" width="19.5703125" customWidth="1"/>
    <col min="5638" max="5639" width="11.7109375" customWidth="1"/>
    <col min="5890" max="5890" width="14.5703125" customWidth="1"/>
    <col min="5891" max="5891" width="16.7109375" customWidth="1"/>
    <col min="5892" max="5892" width="21.85546875" customWidth="1"/>
    <col min="5893" max="5893" width="19.5703125" customWidth="1"/>
    <col min="5894" max="5895" width="11.7109375" customWidth="1"/>
    <col min="6146" max="6146" width="14.5703125" customWidth="1"/>
    <col min="6147" max="6147" width="16.7109375" customWidth="1"/>
    <col min="6148" max="6148" width="21.85546875" customWidth="1"/>
    <col min="6149" max="6149" width="19.5703125" customWidth="1"/>
    <col min="6150" max="6151" width="11.7109375" customWidth="1"/>
    <col min="6402" max="6402" width="14.5703125" customWidth="1"/>
    <col min="6403" max="6403" width="16.7109375" customWidth="1"/>
    <col min="6404" max="6404" width="21.85546875" customWidth="1"/>
    <col min="6405" max="6405" width="19.5703125" customWidth="1"/>
    <col min="6406" max="6407" width="11.7109375" customWidth="1"/>
    <col min="6658" max="6658" width="14.5703125" customWidth="1"/>
    <col min="6659" max="6659" width="16.7109375" customWidth="1"/>
    <col min="6660" max="6660" width="21.85546875" customWidth="1"/>
    <col min="6661" max="6661" width="19.5703125" customWidth="1"/>
    <col min="6662" max="6663" width="11.7109375" customWidth="1"/>
    <col min="6914" max="6914" width="14.5703125" customWidth="1"/>
    <col min="6915" max="6915" width="16.7109375" customWidth="1"/>
    <col min="6916" max="6916" width="21.85546875" customWidth="1"/>
    <col min="6917" max="6917" width="19.5703125" customWidth="1"/>
    <col min="6918" max="6919" width="11.7109375" customWidth="1"/>
    <col min="7170" max="7170" width="14.5703125" customWidth="1"/>
    <col min="7171" max="7171" width="16.7109375" customWidth="1"/>
    <col min="7172" max="7172" width="21.85546875" customWidth="1"/>
    <col min="7173" max="7173" width="19.5703125" customWidth="1"/>
    <col min="7174" max="7175" width="11.7109375" customWidth="1"/>
    <col min="7426" max="7426" width="14.5703125" customWidth="1"/>
    <col min="7427" max="7427" width="16.7109375" customWidth="1"/>
    <col min="7428" max="7428" width="21.85546875" customWidth="1"/>
    <col min="7429" max="7429" width="19.5703125" customWidth="1"/>
    <col min="7430" max="7431" width="11.7109375" customWidth="1"/>
    <col min="7682" max="7682" width="14.5703125" customWidth="1"/>
    <col min="7683" max="7683" width="16.7109375" customWidth="1"/>
    <col min="7684" max="7684" width="21.85546875" customWidth="1"/>
    <col min="7685" max="7685" width="19.5703125" customWidth="1"/>
    <col min="7686" max="7687" width="11.7109375" customWidth="1"/>
    <col min="7938" max="7938" width="14.5703125" customWidth="1"/>
    <col min="7939" max="7939" width="16.7109375" customWidth="1"/>
    <col min="7940" max="7940" width="21.85546875" customWidth="1"/>
    <col min="7941" max="7941" width="19.5703125" customWidth="1"/>
    <col min="7942" max="7943" width="11.7109375" customWidth="1"/>
    <col min="8194" max="8194" width="14.5703125" customWidth="1"/>
    <col min="8195" max="8195" width="16.7109375" customWidth="1"/>
    <col min="8196" max="8196" width="21.85546875" customWidth="1"/>
    <col min="8197" max="8197" width="19.5703125" customWidth="1"/>
    <col min="8198" max="8199" width="11.7109375" customWidth="1"/>
    <col min="8450" max="8450" width="14.5703125" customWidth="1"/>
    <col min="8451" max="8451" width="16.7109375" customWidth="1"/>
    <col min="8452" max="8452" width="21.85546875" customWidth="1"/>
    <col min="8453" max="8453" width="19.5703125" customWidth="1"/>
    <col min="8454" max="8455" width="11.7109375" customWidth="1"/>
    <col min="8706" max="8706" width="14.5703125" customWidth="1"/>
    <col min="8707" max="8707" width="16.7109375" customWidth="1"/>
    <col min="8708" max="8708" width="21.85546875" customWidth="1"/>
    <col min="8709" max="8709" width="19.5703125" customWidth="1"/>
    <col min="8710" max="8711" width="11.7109375" customWidth="1"/>
    <col min="8962" max="8962" width="14.5703125" customWidth="1"/>
    <col min="8963" max="8963" width="16.7109375" customWidth="1"/>
    <col min="8964" max="8964" width="21.85546875" customWidth="1"/>
    <col min="8965" max="8965" width="19.5703125" customWidth="1"/>
    <col min="8966" max="8967" width="11.7109375" customWidth="1"/>
    <col min="9218" max="9218" width="14.5703125" customWidth="1"/>
    <col min="9219" max="9219" width="16.7109375" customWidth="1"/>
    <col min="9220" max="9220" width="21.85546875" customWidth="1"/>
    <col min="9221" max="9221" width="19.5703125" customWidth="1"/>
    <col min="9222" max="9223" width="11.7109375" customWidth="1"/>
    <col min="9474" max="9474" width="14.5703125" customWidth="1"/>
    <col min="9475" max="9475" width="16.7109375" customWidth="1"/>
    <col min="9476" max="9476" width="21.85546875" customWidth="1"/>
    <col min="9477" max="9477" width="19.5703125" customWidth="1"/>
    <col min="9478" max="9479" width="11.7109375" customWidth="1"/>
    <col min="9730" max="9730" width="14.5703125" customWidth="1"/>
    <col min="9731" max="9731" width="16.7109375" customWidth="1"/>
    <col min="9732" max="9732" width="21.85546875" customWidth="1"/>
    <col min="9733" max="9733" width="19.5703125" customWidth="1"/>
    <col min="9734" max="9735" width="11.7109375" customWidth="1"/>
    <col min="9986" max="9986" width="14.5703125" customWidth="1"/>
    <col min="9987" max="9987" width="16.7109375" customWidth="1"/>
    <col min="9988" max="9988" width="21.85546875" customWidth="1"/>
    <col min="9989" max="9989" width="19.5703125" customWidth="1"/>
    <col min="9990" max="9991" width="11.7109375" customWidth="1"/>
    <col min="10242" max="10242" width="14.5703125" customWidth="1"/>
    <col min="10243" max="10243" width="16.7109375" customWidth="1"/>
    <col min="10244" max="10244" width="21.85546875" customWidth="1"/>
    <col min="10245" max="10245" width="19.5703125" customWidth="1"/>
    <col min="10246" max="10247" width="11.7109375" customWidth="1"/>
    <col min="10498" max="10498" width="14.5703125" customWidth="1"/>
    <col min="10499" max="10499" width="16.7109375" customWidth="1"/>
    <col min="10500" max="10500" width="21.85546875" customWidth="1"/>
    <col min="10501" max="10501" width="19.5703125" customWidth="1"/>
    <col min="10502" max="10503" width="11.7109375" customWidth="1"/>
    <col min="10754" max="10754" width="14.5703125" customWidth="1"/>
    <col min="10755" max="10755" width="16.7109375" customWidth="1"/>
    <col min="10756" max="10756" width="21.85546875" customWidth="1"/>
    <col min="10757" max="10757" width="19.5703125" customWidth="1"/>
    <col min="10758" max="10759" width="11.7109375" customWidth="1"/>
    <col min="11010" max="11010" width="14.5703125" customWidth="1"/>
    <col min="11011" max="11011" width="16.7109375" customWidth="1"/>
    <col min="11012" max="11012" width="21.85546875" customWidth="1"/>
    <col min="11013" max="11013" width="19.5703125" customWidth="1"/>
    <col min="11014" max="11015" width="11.7109375" customWidth="1"/>
    <col min="11266" max="11266" width="14.5703125" customWidth="1"/>
    <col min="11267" max="11267" width="16.7109375" customWidth="1"/>
    <col min="11268" max="11268" width="21.85546875" customWidth="1"/>
    <col min="11269" max="11269" width="19.5703125" customWidth="1"/>
    <col min="11270" max="11271" width="11.7109375" customWidth="1"/>
    <col min="11522" max="11522" width="14.5703125" customWidth="1"/>
    <col min="11523" max="11523" width="16.7109375" customWidth="1"/>
    <col min="11524" max="11524" width="21.85546875" customWidth="1"/>
    <col min="11525" max="11525" width="19.5703125" customWidth="1"/>
    <col min="11526" max="11527" width="11.7109375" customWidth="1"/>
    <col min="11778" max="11778" width="14.5703125" customWidth="1"/>
    <col min="11779" max="11779" width="16.7109375" customWidth="1"/>
    <col min="11780" max="11780" width="21.85546875" customWidth="1"/>
    <col min="11781" max="11781" width="19.5703125" customWidth="1"/>
    <col min="11782" max="11783" width="11.7109375" customWidth="1"/>
    <col min="12034" max="12034" width="14.5703125" customWidth="1"/>
    <col min="12035" max="12035" width="16.7109375" customWidth="1"/>
    <col min="12036" max="12036" width="21.85546875" customWidth="1"/>
    <col min="12037" max="12037" width="19.5703125" customWidth="1"/>
    <col min="12038" max="12039" width="11.7109375" customWidth="1"/>
    <col min="12290" max="12290" width="14.5703125" customWidth="1"/>
    <col min="12291" max="12291" width="16.7109375" customWidth="1"/>
    <col min="12292" max="12292" width="21.85546875" customWidth="1"/>
    <col min="12293" max="12293" width="19.5703125" customWidth="1"/>
    <col min="12294" max="12295" width="11.7109375" customWidth="1"/>
    <col min="12546" max="12546" width="14.5703125" customWidth="1"/>
    <col min="12547" max="12547" width="16.7109375" customWidth="1"/>
    <col min="12548" max="12548" width="21.85546875" customWidth="1"/>
    <col min="12549" max="12549" width="19.5703125" customWidth="1"/>
    <col min="12550" max="12551" width="11.7109375" customWidth="1"/>
    <col min="12802" max="12802" width="14.5703125" customWidth="1"/>
    <col min="12803" max="12803" width="16.7109375" customWidth="1"/>
    <col min="12804" max="12804" width="21.85546875" customWidth="1"/>
    <col min="12805" max="12805" width="19.5703125" customWidth="1"/>
    <col min="12806" max="12807" width="11.7109375" customWidth="1"/>
    <col min="13058" max="13058" width="14.5703125" customWidth="1"/>
    <col min="13059" max="13059" width="16.7109375" customWidth="1"/>
    <col min="13060" max="13060" width="21.85546875" customWidth="1"/>
    <col min="13061" max="13061" width="19.5703125" customWidth="1"/>
    <col min="13062" max="13063" width="11.7109375" customWidth="1"/>
    <col min="13314" max="13314" width="14.5703125" customWidth="1"/>
    <col min="13315" max="13315" width="16.7109375" customWidth="1"/>
    <col min="13316" max="13316" width="21.85546875" customWidth="1"/>
    <col min="13317" max="13317" width="19.5703125" customWidth="1"/>
    <col min="13318" max="13319" width="11.7109375" customWidth="1"/>
    <col min="13570" max="13570" width="14.5703125" customWidth="1"/>
    <col min="13571" max="13571" width="16.7109375" customWidth="1"/>
    <col min="13572" max="13572" width="21.85546875" customWidth="1"/>
    <col min="13573" max="13573" width="19.5703125" customWidth="1"/>
    <col min="13574" max="13575" width="11.7109375" customWidth="1"/>
    <col min="13826" max="13826" width="14.5703125" customWidth="1"/>
    <col min="13827" max="13827" width="16.7109375" customWidth="1"/>
    <col min="13828" max="13828" width="21.85546875" customWidth="1"/>
    <col min="13829" max="13829" width="19.5703125" customWidth="1"/>
    <col min="13830" max="13831" width="11.7109375" customWidth="1"/>
    <col min="14082" max="14082" width="14.5703125" customWidth="1"/>
    <col min="14083" max="14083" width="16.7109375" customWidth="1"/>
    <col min="14084" max="14084" width="21.85546875" customWidth="1"/>
    <col min="14085" max="14085" width="19.5703125" customWidth="1"/>
    <col min="14086" max="14087" width="11.7109375" customWidth="1"/>
    <col min="14338" max="14338" width="14.5703125" customWidth="1"/>
    <col min="14339" max="14339" width="16.7109375" customWidth="1"/>
    <col min="14340" max="14340" width="21.85546875" customWidth="1"/>
    <col min="14341" max="14341" width="19.5703125" customWidth="1"/>
    <col min="14342" max="14343" width="11.7109375" customWidth="1"/>
    <col min="14594" max="14594" width="14.5703125" customWidth="1"/>
    <col min="14595" max="14595" width="16.7109375" customWidth="1"/>
    <col min="14596" max="14596" width="21.85546875" customWidth="1"/>
    <col min="14597" max="14597" width="19.5703125" customWidth="1"/>
    <col min="14598" max="14599" width="11.7109375" customWidth="1"/>
    <col min="14850" max="14850" width="14.5703125" customWidth="1"/>
    <col min="14851" max="14851" width="16.7109375" customWidth="1"/>
    <col min="14852" max="14852" width="21.85546875" customWidth="1"/>
    <col min="14853" max="14853" width="19.5703125" customWidth="1"/>
    <col min="14854" max="14855" width="11.7109375" customWidth="1"/>
    <col min="15106" max="15106" width="14.5703125" customWidth="1"/>
    <col min="15107" max="15107" width="16.7109375" customWidth="1"/>
    <col min="15108" max="15108" width="21.85546875" customWidth="1"/>
    <col min="15109" max="15109" width="19.5703125" customWidth="1"/>
    <col min="15110" max="15111" width="11.7109375" customWidth="1"/>
    <col min="15362" max="15362" width="14.5703125" customWidth="1"/>
    <col min="15363" max="15363" width="16.7109375" customWidth="1"/>
    <col min="15364" max="15364" width="21.85546875" customWidth="1"/>
    <col min="15365" max="15365" width="19.5703125" customWidth="1"/>
    <col min="15366" max="15367" width="11.7109375" customWidth="1"/>
    <col min="15618" max="15618" width="14.5703125" customWidth="1"/>
    <col min="15619" max="15619" width="16.7109375" customWidth="1"/>
    <col min="15620" max="15620" width="21.85546875" customWidth="1"/>
    <col min="15621" max="15621" width="19.5703125" customWidth="1"/>
    <col min="15622" max="15623" width="11.7109375" customWidth="1"/>
    <col min="15874" max="15874" width="14.5703125" customWidth="1"/>
    <col min="15875" max="15875" width="16.7109375" customWidth="1"/>
    <col min="15876" max="15876" width="21.85546875" customWidth="1"/>
    <col min="15877" max="15877" width="19.5703125" customWidth="1"/>
    <col min="15878" max="15879" width="11.7109375" customWidth="1"/>
    <col min="16130" max="16130" width="14.5703125" customWidth="1"/>
    <col min="16131" max="16131" width="16.7109375" customWidth="1"/>
    <col min="16132" max="16132" width="21.85546875" customWidth="1"/>
    <col min="16133" max="16133" width="19.5703125" customWidth="1"/>
    <col min="16134" max="16135" width="11.7109375" customWidth="1"/>
  </cols>
  <sheetData>
    <row r="1" spans="1:14" s="1" customFormat="1" ht="102.75" customHeight="1">
      <c r="B1" s="31" t="s">
        <v>2114</v>
      </c>
      <c r="D1" s="31"/>
      <c r="E1" s="31"/>
      <c r="F1" s="255">
        <f>Складская!F1</f>
        <v>46133</v>
      </c>
      <c r="G1" s="255"/>
      <c r="H1" s="255"/>
      <c r="J1" s="143"/>
    </row>
    <row r="2" spans="1:14" s="1" customFormat="1" ht="52.5" customHeight="1">
      <c r="B2" s="680" t="s">
        <v>2737</v>
      </c>
      <c r="C2" s="680"/>
      <c r="D2" s="680"/>
      <c r="E2" s="680"/>
      <c r="F2" s="680"/>
      <c r="G2" s="237"/>
      <c r="H2" s="237"/>
      <c r="J2" s="143"/>
      <c r="K2" s="673" t="s">
        <v>1321</v>
      </c>
      <c r="L2" s="673"/>
      <c r="M2" s="673"/>
      <c r="N2" s="673"/>
    </row>
    <row r="3" spans="1:14" s="1" customFormat="1" ht="30" customHeight="1">
      <c r="B3" s="681"/>
      <c r="C3" s="681"/>
      <c r="D3" s="681"/>
      <c r="E3" s="681"/>
      <c r="F3" s="681"/>
      <c r="G3" s="237"/>
      <c r="H3" s="237"/>
      <c r="K3" s="29" t="s">
        <v>1499</v>
      </c>
      <c r="L3" s="29" t="s">
        <v>1274</v>
      </c>
      <c r="M3" s="29" t="s">
        <v>1267</v>
      </c>
      <c r="N3" s="29" t="s">
        <v>1269</v>
      </c>
    </row>
    <row r="4" spans="1:14" ht="36" customHeight="1">
      <c r="B4" s="28" t="s">
        <v>0</v>
      </c>
      <c r="C4" s="28" t="s">
        <v>85</v>
      </c>
      <c r="D4" s="28" t="s">
        <v>1</v>
      </c>
      <c r="E4" s="279" t="s">
        <v>86</v>
      </c>
      <c r="F4" s="388" t="s">
        <v>2735</v>
      </c>
      <c r="G4" s="553"/>
      <c r="H4" s="460"/>
      <c r="I4" s="12"/>
      <c r="J4" s="555"/>
      <c r="K4" s="110" t="s">
        <v>634</v>
      </c>
      <c r="L4" s="175" t="s">
        <v>634</v>
      </c>
      <c r="M4" s="110" t="s">
        <v>634</v>
      </c>
      <c r="N4" s="110" t="s">
        <v>827</v>
      </c>
    </row>
    <row r="5" spans="1:14" s="9" customFormat="1" ht="89.25" customHeight="1">
      <c r="A5" s="23" t="s">
        <v>232</v>
      </c>
      <c r="B5" s="290" t="str">
        <f>CONCATENATE(A5,"/",VLOOKUP($K$4,'Цвет корпуса шкафа'!A:B,2,0),"/",VLOOKUP($L$4,'Цвет корпуса шкафа'!A:B,2,0),"/",VLOOKUP($M$4,'Цвет лючка'!A:B,2,0),".",VLOOKUP($N$4,'Цвет столешницы'!A:B,2,FALSE))</f>
        <v>EVL300/ANT/ANT/ANT.U003</v>
      </c>
      <c r="C5" s="265"/>
      <c r="D5" s="265" t="s">
        <v>233</v>
      </c>
      <c r="E5" s="263" t="s">
        <v>234</v>
      </c>
      <c r="F5" s="535">
        <v>15361</v>
      </c>
      <c r="G5" s="421"/>
      <c r="H5" s="458"/>
      <c r="I5" s="461"/>
      <c r="J5" s="461"/>
    </row>
    <row r="6" spans="1:14" s="9" customFormat="1" ht="83.25" customHeight="1">
      <c r="A6" s="18" t="s">
        <v>235</v>
      </c>
      <c r="B6" s="264" t="str">
        <f>CONCATENATE(A6,"/",VLOOKUP($K$4,'Цвет корпуса шкафа'!A:B,2,0),"/",VLOOKUP($L$4,'Цвет корпуса шкафа'!A:B,2,0),"/",VLOOKUP($M$4,'Цвет лючка'!A:B,2,0),".",VLOOKUP($N$4,'Цвет столешницы'!A:B,2,FALSE))</f>
        <v>EVL301/ANT/ANT/ANT.U003</v>
      </c>
      <c r="C6" s="265"/>
      <c r="D6" s="265" t="s">
        <v>236</v>
      </c>
      <c r="E6" s="263" t="s">
        <v>6</v>
      </c>
      <c r="F6" s="535">
        <v>16766</v>
      </c>
      <c r="G6" s="421"/>
      <c r="H6" s="458"/>
      <c r="I6" s="461"/>
      <c r="J6" s="461"/>
    </row>
    <row r="7" spans="1:14" s="9" customFormat="1" ht="93.75" customHeight="1">
      <c r="A7" s="52" t="s">
        <v>237</v>
      </c>
      <c r="B7" s="264" t="str">
        <f>CONCATENATE(A7,"/",VLOOKUP($K$4,'Цвет корпуса шкафа'!A:B,2,0),"/",VLOOKUP($L$4,'Цвет корпуса шкафа'!A:B,2,0),"/",VLOOKUP($M$4,'Цвет лючка'!A:B,2,0),".",VLOOKUP($N$4,'Цвет столешницы'!A:B,2,FALSE))</f>
        <v>EVL302/ANT/ANT/ANT.U003</v>
      </c>
      <c r="C7" s="265"/>
      <c r="D7" s="265" t="s">
        <v>238</v>
      </c>
      <c r="E7" s="263" t="s">
        <v>239</v>
      </c>
      <c r="F7" s="535">
        <v>16159</v>
      </c>
      <c r="G7" s="421"/>
      <c r="H7" s="458"/>
      <c r="I7" s="461"/>
      <c r="J7" s="461"/>
    </row>
    <row r="8" spans="1:14" s="9" customFormat="1" ht="83.25" customHeight="1">
      <c r="A8" s="52" t="s">
        <v>240</v>
      </c>
      <c r="B8" s="264" t="str">
        <f>CONCATENATE(A8,"/",VLOOKUP($K$4,'Цвет корпуса шкафа'!A:B,2,0),"/",VLOOKUP($L$4,'Цвет корпуса шкафа'!A:B,2,0),"/",VLOOKUP($M$4,'Цвет лючка'!A:B,2,0),".",VLOOKUP($N$4,'Цвет столешницы'!A:B,2,FALSE))</f>
        <v>EVL303/ANT/ANT/ANT.U003</v>
      </c>
      <c r="C8" s="265"/>
      <c r="D8" s="265" t="s">
        <v>241</v>
      </c>
      <c r="E8" s="263" t="s">
        <v>242</v>
      </c>
      <c r="F8" s="535">
        <v>28601</v>
      </c>
      <c r="G8" s="421"/>
      <c r="H8" s="458"/>
      <c r="I8" s="461"/>
      <c r="J8" s="461"/>
    </row>
    <row r="9" spans="1:14" s="9" customFormat="1" ht="83.25" customHeight="1">
      <c r="A9" s="52" t="s">
        <v>243</v>
      </c>
      <c r="B9" s="264" t="str">
        <f>CONCATENATE(A9,"/",VLOOKUP($K$4,'Цвет корпуса шкафа'!A:B,2,0),"/",VLOOKUP($L$4,'Цвет корпуса шкафа'!A:B,2,0),"/",VLOOKUP($M$4,'Цвет лючка'!A:B,2,0),".",VLOOKUP($N$4,'Цвет столешницы'!A:B,2,FALSE))</f>
        <v>EVL304/ANT/ANT/ANT.U003</v>
      </c>
      <c r="C9" s="265"/>
      <c r="D9" s="265" t="s">
        <v>244</v>
      </c>
      <c r="E9" s="263" t="s">
        <v>245</v>
      </c>
      <c r="F9" s="535">
        <v>29261</v>
      </c>
      <c r="G9" s="421"/>
      <c r="H9" s="458"/>
      <c r="I9" s="461"/>
      <c r="J9" s="461"/>
    </row>
    <row r="10" spans="1:14" s="9" customFormat="1" ht="83.25" customHeight="1">
      <c r="A10" s="52" t="s">
        <v>246</v>
      </c>
      <c r="B10" s="264" t="str">
        <f>CONCATENATE(A10,"/",VLOOKUP($K$4,'Цвет корпуса шкафа'!A:B,2,0),"/",VLOOKUP($L$4,'Цвет корпуса шкафа'!A:B,2,0),"/",VLOOKUP($M$4,'Цвет лючка'!A:B,2,0),".",VLOOKUP($N$4,'Цвет столешницы'!A:B,2,FALSE))</f>
        <v>EVL305/ANT/ANT/ANT.U003</v>
      </c>
      <c r="C10" s="265"/>
      <c r="D10" s="265" t="s">
        <v>247</v>
      </c>
      <c r="E10" s="263" t="s">
        <v>248</v>
      </c>
      <c r="F10" s="535">
        <v>30138</v>
      </c>
      <c r="G10" s="421"/>
      <c r="H10" s="458"/>
      <c r="I10" s="461"/>
      <c r="J10" s="461"/>
    </row>
    <row r="11" spans="1:14" s="9" customFormat="1" ht="89.25" customHeight="1">
      <c r="A11" s="52" t="s">
        <v>249</v>
      </c>
      <c r="B11" s="468" t="str">
        <f>CONCATENATE(A11,"/",VLOOKUP($K$4,'Цвет корпуса шкафа'!A:B,2,0),"/",VLOOKUP($L$4,'Цвет корпуса шкафа'!A:B,2,0),"/",VLOOKUP($M$4,'Цвет лючка'!A:B,2,0),".",VLOOKUP($N$4,'Цвет столешницы'!A:B,2,FALSE))</f>
        <v>EVL306/ANT/ANT/ANT.U003</v>
      </c>
      <c r="C11" s="265"/>
      <c r="D11" s="469" t="s">
        <v>250</v>
      </c>
      <c r="E11" s="416" t="s">
        <v>251</v>
      </c>
      <c r="F11" s="535">
        <v>14746</v>
      </c>
      <c r="G11" s="421"/>
      <c r="H11" s="458"/>
      <c r="I11" s="461"/>
      <c r="J11" s="461"/>
    </row>
    <row r="12" spans="1:14" s="9" customFormat="1" ht="83.25" customHeight="1">
      <c r="A12" s="52" t="s">
        <v>252</v>
      </c>
      <c r="B12" s="264" t="str">
        <f>CONCATENATE(A12,"/",VLOOKUP($K$4,'Цвет корпуса шкафа'!A:B,2,0),"/",VLOOKUP($L$4,'Цвет корпуса шкафа'!A:B,2,0),"/",VLOOKUP($M$4,'Цвет лючка'!A:B,2,0),".",VLOOKUP($N$4,'Цвет столешницы'!A:B,2,FALSE))</f>
        <v>EVL307/ANT/ANT/ANT.U003</v>
      </c>
      <c r="C12" s="265"/>
      <c r="D12" s="265" t="s">
        <v>2000</v>
      </c>
      <c r="E12" s="263" t="s">
        <v>259</v>
      </c>
      <c r="F12" s="535">
        <v>11667</v>
      </c>
      <c r="G12" s="421"/>
      <c r="H12" s="458"/>
      <c r="I12" s="461"/>
      <c r="J12" s="461"/>
    </row>
    <row r="13" spans="1:14" s="9" customFormat="1" ht="83.25" customHeight="1">
      <c r="A13" s="52" t="s">
        <v>253</v>
      </c>
      <c r="B13" s="291" t="str">
        <f>CONCATENATE(A13,"/",VLOOKUP($K$4,'Цвет корпуса шкафа'!A:B,2,0),"/",VLOOKUP($L$4,'Цвет корпуса шкафа'!A:B,2,0),"/",VLOOKUP($M$4,'Цвет лючка'!A:B,2,0),".",VLOOKUP($N$4,'Цвет столешницы'!A:B,2,FALSE))</f>
        <v>EVL308/ANT/ANT/ANT.U003</v>
      </c>
      <c r="C13" s="265"/>
      <c r="D13" s="292" t="s">
        <v>254</v>
      </c>
      <c r="E13" s="278" t="s">
        <v>251</v>
      </c>
      <c r="F13" s="535">
        <v>14599</v>
      </c>
      <c r="G13" s="421"/>
      <c r="H13" s="458"/>
      <c r="I13" s="461"/>
      <c r="J13" s="461"/>
    </row>
    <row r="14" spans="1:14" s="9" customFormat="1" ht="83.25" customHeight="1">
      <c r="A14" s="52" t="s">
        <v>255</v>
      </c>
      <c r="B14" s="264" t="str">
        <f>CONCATENATE(A14,"/",VLOOKUP($K$4,'Цвет корпуса шкафа'!A:B,2,0),"/",VLOOKUP($L$4,'Цвет корпуса шкафа'!A:B,2,0),"/",VLOOKUP($M$4,'Цвет лючка'!A:B,2,0),".",VLOOKUP($N$4,'Цвет столешницы'!A:B,2,FALSE))</f>
        <v>EVL309/ANT/ANT/ANT.U003</v>
      </c>
      <c r="C14" s="265"/>
      <c r="D14" s="265" t="s">
        <v>256</v>
      </c>
      <c r="E14" s="263" t="s">
        <v>257</v>
      </c>
      <c r="F14" s="535">
        <v>16375</v>
      </c>
      <c r="G14" s="421"/>
      <c r="H14" s="458"/>
      <c r="I14" s="461"/>
      <c r="J14" s="461"/>
    </row>
    <row r="15" spans="1:14" s="9" customFormat="1" ht="83.25" customHeight="1">
      <c r="A15" s="18" t="s">
        <v>258</v>
      </c>
      <c r="B15" s="264" t="str">
        <f>CONCATENATE(A15,"/",VLOOKUP($K$4,'Цвет корпуса шкафа'!A:B,2,0),"/",VLOOKUP($L$4,'Цвет корпуса шкафа'!A:B,2,0),"/",VLOOKUP($M$4,'Цвет лючка'!A:B,2,0),".",VLOOKUP($N$4,'Цвет столешницы'!A:B,2,FALSE))</f>
        <v>EVL310/ANT/ANT/ANT.U003</v>
      </c>
      <c r="C15" s="265"/>
      <c r="D15" s="265" t="s">
        <v>2001</v>
      </c>
      <c r="E15" s="263" t="s">
        <v>259</v>
      </c>
      <c r="F15" s="535">
        <v>12175</v>
      </c>
      <c r="G15" s="421"/>
      <c r="H15" s="458"/>
      <c r="I15" s="461"/>
      <c r="J15" s="461"/>
    </row>
    <row r="16" spans="1:14" s="9" customFormat="1" ht="83.25" customHeight="1">
      <c r="A16" s="52" t="s">
        <v>260</v>
      </c>
      <c r="B16" s="264" t="str">
        <f>CONCATENATE(A16,"/",VLOOKUP($K$4,'Цвет корпуса шкафа'!A:B,2,0),"/",VLOOKUP($L$4,'Цвет корпуса шкафа'!A:B,2,0),"/",VLOOKUP($M$4,'Цвет лючка'!A:B,2,0),".",VLOOKUP($N$4,'Цвет столешницы'!A:B,2,FALSE))</f>
        <v>EVL311/ANT/ANT/ANT.U003</v>
      </c>
      <c r="C16" s="265"/>
      <c r="D16" s="265" t="s">
        <v>261</v>
      </c>
      <c r="E16" s="263" t="s">
        <v>262</v>
      </c>
      <c r="F16" s="535">
        <v>16190</v>
      </c>
      <c r="G16" s="421"/>
      <c r="H16" s="458"/>
      <c r="I16" s="461"/>
      <c r="J16" s="461"/>
    </row>
    <row r="17" spans="1:11" s="9" customFormat="1" ht="83.25" customHeight="1">
      <c r="A17" s="53" t="s">
        <v>263</v>
      </c>
      <c r="B17" s="264" t="str">
        <f>CONCATENATE(A17,"/",VLOOKUP($K$4,'Цвет корпуса шкафа'!A:B,2,0),"/",VLOOKUP($L$4,'Цвет корпуса шкафа'!A:B,2,0),"/",VLOOKUP($M$4,'Цвет лючка'!A:B,2,0),".",VLOOKUP($N$4,'Цвет столешницы'!A:B,2,FALSE))</f>
        <v>EVL312/ANT/ANT/ANT.U003</v>
      </c>
      <c r="C17" s="265"/>
      <c r="D17" s="265" t="s">
        <v>264</v>
      </c>
      <c r="E17" s="263" t="s">
        <v>265</v>
      </c>
      <c r="F17" s="535">
        <v>20294</v>
      </c>
      <c r="G17" s="421"/>
      <c r="H17" s="458"/>
      <c r="I17" s="461"/>
      <c r="J17" s="461"/>
    </row>
    <row r="18" spans="1:11" s="215" customFormat="1" ht="104.25" customHeight="1">
      <c r="A18" s="53" t="s">
        <v>2740</v>
      </c>
      <c r="B18" s="264" t="str">
        <f>CONCATENATE(A18,"/",VLOOKUP($M$4,'Цвет лючка'!A:B,2,0),".",VLOOKUP($K$4,'Цвет корпуса шкафа'!A:B,2,0))</f>
        <v>EVL293/ANT.ANT</v>
      </c>
      <c r="C18" s="7"/>
      <c r="D18" s="272" t="s">
        <v>2547</v>
      </c>
      <c r="E18" s="263" t="s">
        <v>2548</v>
      </c>
      <c r="F18" s="535">
        <v>4984</v>
      </c>
      <c r="G18" s="421"/>
      <c r="H18" s="458"/>
      <c r="I18" s="461"/>
      <c r="J18" s="461"/>
    </row>
    <row r="19" spans="1:11" s="215" customFormat="1" ht="121.5" customHeight="1">
      <c r="A19" s="53" t="s">
        <v>2741</v>
      </c>
      <c r="B19" s="264" t="str">
        <f>CONCATENATE(A19,"/",VLOOKUP($M$4,'Цвет лючка'!A:B,2,0),".",VLOOKUP($K$4,'Цвет корпуса шкафа'!A:B,2,0))</f>
        <v>EVL294/ANT.ANT</v>
      </c>
      <c r="C19" s="7"/>
      <c r="D19" s="272" t="s">
        <v>2550</v>
      </c>
      <c r="E19" s="263" t="s">
        <v>2551</v>
      </c>
      <c r="F19" s="535">
        <v>7471</v>
      </c>
      <c r="G19" s="421"/>
      <c r="H19" s="458"/>
      <c r="I19" s="461"/>
      <c r="J19" s="461"/>
    </row>
    <row r="20" spans="1:11" ht="81" customHeight="1">
      <c r="A20" s="53" t="s">
        <v>572</v>
      </c>
      <c r="B20" s="264" t="str">
        <f>CONCATENATE(A20,"/",VLOOKUP($M$4,'Цвет лючка'!A:B,2,0),".",VLOOKUP($K$4,'Цвет корпуса шкафа'!A:B,2,0))</f>
        <v>EVL290/ANT.ANT</v>
      </c>
      <c r="C20" s="452"/>
      <c r="D20" s="265" t="s">
        <v>2124</v>
      </c>
      <c r="E20" s="263" t="s">
        <v>2142</v>
      </c>
      <c r="F20" s="535">
        <v>5690</v>
      </c>
      <c r="G20" s="421"/>
      <c r="H20" s="458"/>
      <c r="I20" s="461"/>
      <c r="J20" s="556"/>
    </row>
    <row r="21" spans="1:11" ht="78.75" customHeight="1">
      <c r="A21" s="53" t="s">
        <v>573</v>
      </c>
      <c r="B21" s="264" t="str">
        <f>CONCATENATE(A21,"/",VLOOKUP($M$4,'Цвет лючка'!A:B,2,0),".",VLOOKUP($K$4,'Цвет корпуса шкафа'!A:B,2,0))</f>
        <v>EVL291/ANT.ANT</v>
      </c>
      <c r="C21" s="452"/>
      <c r="D21" s="265" t="s">
        <v>616</v>
      </c>
      <c r="E21" s="263" t="s">
        <v>2143</v>
      </c>
      <c r="F21" s="535">
        <v>8229</v>
      </c>
      <c r="G21" s="421"/>
      <c r="H21" s="458"/>
      <c r="I21" s="461"/>
      <c r="J21" s="556"/>
    </row>
    <row r="22" spans="1:11" ht="78.75" customHeight="1">
      <c r="A22" s="212" t="s">
        <v>2066</v>
      </c>
      <c r="B22" s="264" t="str">
        <f>CONCATENATE(A22,"/",VLOOKUP($M$4,'Цвет лючка'!A:B,2,0),".",VLOOKUP($K$4,'Цвет корпуса шкафа'!A:B,2,0))</f>
        <v>EVL292/ANT.ANT</v>
      </c>
      <c r="C22" s="293"/>
      <c r="D22" s="265" t="s">
        <v>2742</v>
      </c>
      <c r="E22" s="263" t="s">
        <v>2144</v>
      </c>
      <c r="F22" s="535">
        <v>9774</v>
      </c>
      <c r="G22" s="421"/>
      <c r="H22" s="458"/>
      <c r="I22" s="461"/>
      <c r="J22" s="556"/>
    </row>
    <row r="23" spans="1:11" ht="105.75" customHeight="1">
      <c r="A23" s="212" t="s">
        <v>2162</v>
      </c>
      <c r="B23" s="264" t="str">
        <f>CONCATENATE(A23,"/",VLOOKUP($K$4,'Цвет корпуса шкафа'!A:B,2,0),"/",VLOOKUP($L$4,'Цвет корпуса шкафа'!A:B,2,0),"/",VLOOKUP($M$4,'Цвет лючка'!A:B,2,0),".",VLOOKUP($N$4,'Цвет столешницы'!A:B,2,FALSE))</f>
        <v>EVL903/ANT/ANT/ANT.U003</v>
      </c>
      <c r="C23" s="470"/>
      <c r="D23" s="193" t="s">
        <v>2068</v>
      </c>
      <c r="E23" s="192" t="s">
        <v>4</v>
      </c>
      <c r="F23" s="535">
        <v>16993</v>
      </c>
      <c r="G23" s="421"/>
      <c r="H23" s="458"/>
      <c r="I23" s="461"/>
      <c r="J23" s="461"/>
    </row>
    <row r="24" spans="1:11" ht="114.75" customHeight="1">
      <c r="A24" s="107" t="s">
        <v>2065</v>
      </c>
      <c r="B24" s="264" t="str">
        <f>CONCATENATE(A24,"/",VLOOKUP($K$4,'Цвет корпуса шкафа'!A:B,2,0),"/",VLOOKUP($L$4,'Цвет корпуса шкафа'!A:B,2,0),"/",VLOOKUP($M$4,'Цвет лючка'!A:B,2,0),".",VLOOKUP($N$4,'Цвет столешницы'!A:B,2,FALSE))</f>
        <v>EVL913/ANT/ANT/ANT.U003</v>
      </c>
      <c r="C24" s="261"/>
      <c r="D24" s="75" t="s">
        <v>2069</v>
      </c>
      <c r="E24" s="192" t="s">
        <v>5</v>
      </c>
      <c r="F24" s="535">
        <v>18306</v>
      </c>
      <c r="G24" s="421"/>
      <c r="H24" s="458"/>
      <c r="I24" s="461"/>
      <c r="J24" s="461"/>
    </row>
    <row r="25" spans="1:11" ht="114.75" customHeight="1">
      <c r="A25" s="107" t="s">
        <v>2064</v>
      </c>
      <c r="B25" s="264" t="str">
        <f>CONCATENATE(A25,"/",VLOOKUP($K$4,'Цвет корпуса шкафа'!A:B,2,0),"/",VLOOKUP($L$4,'Цвет корпуса шкафа'!A:B,2,0),"/",VLOOKUP($M$4,'Цвет лючка'!A:B,2,0),".",VLOOKUP($N$4,'Цвет столешницы'!A:B,2,FALSE))</f>
        <v>EVL906/ANT/ANT/ANT.U003</v>
      </c>
      <c r="C25" s="261"/>
      <c r="D25" s="75" t="s">
        <v>2086</v>
      </c>
      <c r="E25" s="263" t="s">
        <v>2091</v>
      </c>
      <c r="F25" s="535">
        <v>10576</v>
      </c>
      <c r="G25" s="421"/>
      <c r="H25" s="458"/>
      <c r="I25" s="461"/>
      <c r="J25" s="461"/>
    </row>
    <row r="26" spans="1:11" ht="114.75" customHeight="1">
      <c r="A26" s="107" t="s">
        <v>2090</v>
      </c>
      <c r="B26" s="264" t="str">
        <f>CONCATENATE(A26,"/",VLOOKUP($K$4,'Цвет корпуса шкафа'!A:B,2,0),"/",VLOOKUP($L$4,'Цвет корпуса шкафа'!A:B,2,0),"/",VLOOKUP($M$4,'Цвет лючка'!A:B,2,0),".",VLOOKUP($N$4,'Цвет столешницы'!A:B,2,FALSE))</f>
        <v>EVL908/ANT/ANT/ANT.U003</v>
      </c>
      <c r="C26" s="452"/>
      <c r="D26" s="193" t="s">
        <v>2100</v>
      </c>
      <c r="E26" s="263" t="s">
        <v>2089</v>
      </c>
      <c r="F26" s="535">
        <v>52685</v>
      </c>
      <c r="G26" s="421"/>
      <c r="H26" s="458"/>
      <c r="I26" s="461"/>
      <c r="J26" s="461"/>
      <c r="K26" s="544"/>
    </row>
    <row r="27" spans="1:11" ht="120.75" customHeight="1">
      <c r="A27" s="107" t="s">
        <v>2078</v>
      </c>
      <c r="B27" s="264" t="str">
        <f>CONCATENATE(A27,"/",VLOOKUP($K$4,'Цвет корпуса шкафа'!A:B,2,0),"/",VLOOKUP($L$4,'Цвет корпуса шкафа'!A:B,2,0),"/",VLOOKUP($M$4,'Цвет лючка'!A:B,2,0))</f>
        <v>EVL902DX/ANT/ANT/ANT</v>
      </c>
      <c r="C27" s="261"/>
      <c r="D27" s="75" t="s">
        <v>2101</v>
      </c>
      <c r="E27" s="263" t="s">
        <v>2364</v>
      </c>
      <c r="F27" s="535" t="s">
        <v>2163</v>
      </c>
      <c r="G27" s="554"/>
      <c r="H27" s="458"/>
      <c r="I27" s="461"/>
      <c r="J27" s="461"/>
    </row>
    <row r="28" spans="1:11" ht="120.75" customHeight="1">
      <c r="A28" s="107" t="s">
        <v>2079</v>
      </c>
      <c r="B28" s="264" t="str">
        <f>CONCATENATE(A28,"/",VLOOKUP($K$4,'Цвет корпуса шкафа'!A:B,2,0),"/",VLOOKUP($L$4,'Цвет корпуса шкафа'!A:B,2,0),"/",VLOOKUP($M$4,'Цвет лючка'!A:B,2,0))</f>
        <v>EVL902SX/ANT/ANT/ANT</v>
      </c>
      <c r="C28" s="261"/>
      <c r="D28" s="75" t="s">
        <v>2102</v>
      </c>
      <c r="E28" s="263" t="s">
        <v>2364</v>
      </c>
      <c r="F28" s="535" t="s">
        <v>2163</v>
      </c>
      <c r="G28" s="554"/>
      <c r="H28" s="458"/>
      <c r="I28" s="461"/>
      <c r="J28" s="461"/>
    </row>
    <row r="29" spans="1:11" ht="79.5" customHeight="1">
      <c r="A29" s="107" t="s">
        <v>2080</v>
      </c>
      <c r="B29" s="264" t="str">
        <f>CONCATENATE(A29,"/",VLOOKUP($K$4,'Цвет корпуса шкафа'!A:B,2,0),"/",VLOOKUP($L$4,'Цвет корпуса шкафа'!A:B,2,0),"/",VLOOKUP($M$4,'Цвет лючка'!A:B,2,0),".",VLOOKUP($N$4,'Цвет столешницы'!A:B,2,FALSE))</f>
        <v>EVL914DX/ANT/ANT/ANT.U003</v>
      </c>
      <c r="C29" s="261"/>
      <c r="D29" s="75" t="s">
        <v>2082</v>
      </c>
      <c r="E29" s="263" t="s">
        <v>2365</v>
      </c>
      <c r="F29" s="535">
        <v>9257</v>
      </c>
      <c r="G29" s="421"/>
      <c r="H29" s="458"/>
      <c r="I29" s="461"/>
      <c r="J29" s="461"/>
    </row>
    <row r="30" spans="1:11" ht="120.75" customHeight="1">
      <c r="A30" s="107" t="s">
        <v>2081</v>
      </c>
      <c r="B30" s="264" t="str">
        <f>CONCATENATE(A30,"/",VLOOKUP($K$4,'Цвет корпуса шкафа'!A:B,2,0),"/",VLOOKUP($L$4,'Цвет корпуса шкафа'!A:B,2,0),"/",VLOOKUP($M$4,'Цвет лючка'!A:B,2,0),".",VLOOKUP($N$4,'Цвет столешницы'!A:B,2,FALSE))</f>
        <v>EVL914SX/ANT/ANT/ANT.U003</v>
      </c>
      <c r="C30" s="261"/>
      <c r="D30" s="75" t="s">
        <v>2084</v>
      </c>
      <c r="E30" s="263" t="s">
        <v>2083</v>
      </c>
      <c r="F30" s="535">
        <v>9257</v>
      </c>
      <c r="G30" s="421"/>
      <c r="H30" s="458"/>
      <c r="I30" s="461"/>
      <c r="J30" s="461"/>
    </row>
    <row r="31" spans="1:11" ht="120.75" customHeight="1">
      <c r="A31" s="107" t="s">
        <v>2070</v>
      </c>
      <c r="B31" s="264" t="str">
        <f>CONCATENATE(A31,"/",VLOOKUP($K$4,'Цвет корпуса шкафа'!A:B,2,0),"/",VLOOKUP($L$4,'Цвет корпуса шкафа'!A:B,2,0),"/",VLOOKUP($M$4,'Цвет лючка'!A:B,2,0),".",VLOOKUP($N$4,'Цвет столешницы'!A:B,2,FALSE))</f>
        <v>EVL910/ANT/ANT/ANT.U003</v>
      </c>
      <c r="C31" s="261"/>
      <c r="D31" s="75" t="s">
        <v>2085</v>
      </c>
      <c r="E31" s="263" t="s">
        <v>2366</v>
      </c>
      <c r="F31" s="535">
        <v>34590</v>
      </c>
      <c r="G31" s="421"/>
      <c r="H31" s="458"/>
      <c r="I31" s="461"/>
      <c r="J31" s="461"/>
    </row>
    <row r="32" spans="1:11" ht="110.25" customHeight="1">
      <c r="A32" s="107" t="s">
        <v>2060</v>
      </c>
      <c r="B32" s="264" t="str">
        <f>CONCATENATE(A32,"/",VLOOKUP($K$4,'Цвет корпуса шкафа'!A:B,2,0),".",VLOOKUP($N$4,'Цвет столешницы'!A:B,2,FALSE))</f>
        <v>EVL905/ANT.U003</v>
      </c>
      <c r="C32" s="261"/>
      <c r="D32" s="75" t="s">
        <v>7</v>
      </c>
      <c r="E32" s="263" t="s">
        <v>2151</v>
      </c>
      <c r="F32" s="535">
        <v>10856</v>
      </c>
      <c r="G32" s="421"/>
      <c r="H32" s="458"/>
      <c r="I32" s="461"/>
      <c r="J32" s="461"/>
    </row>
    <row r="33" spans="1:10" ht="62.25" customHeight="1">
      <c r="A33" s="476" t="s">
        <v>2746</v>
      </c>
      <c r="B33" s="264" t="str">
        <f>CONCATENATE(A33,"/",VLOOKUP($K$4,'Цвет корпуса шкафа'!A:B,2,0),".",VLOOKUP($N$4,'Цвет столешницы'!A:B,2,FALSE))</f>
        <v>EVL914/ANT.U003</v>
      </c>
      <c r="C33" s="3"/>
      <c r="D33" s="476" t="s">
        <v>2743</v>
      </c>
      <c r="E33" s="7" t="s">
        <v>2745</v>
      </c>
      <c r="F33" s="535">
        <v>9257</v>
      </c>
      <c r="G33" s="421"/>
      <c r="H33" s="458"/>
      <c r="I33" s="461"/>
      <c r="J33" s="461"/>
    </row>
    <row r="34" spans="1:10" ht="49.5" customHeight="1">
      <c r="A34" s="476" t="s">
        <v>2087</v>
      </c>
      <c r="B34" s="264" t="str">
        <f>CONCATENATE(A34,"/",VLOOKUP($K$4,'Цвет корпуса шкафа'!A:B,2,0),".",VLOOKUP($N$4,'Цвет столешницы'!A:B,2,FALSE))</f>
        <v>EVL915/ANT.U003</v>
      </c>
      <c r="C34" s="3"/>
      <c r="D34" s="476" t="s">
        <v>2744</v>
      </c>
      <c r="E34" s="7" t="s">
        <v>2745</v>
      </c>
      <c r="F34" s="535">
        <v>4080</v>
      </c>
      <c r="G34" s="421"/>
      <c r="H34" s="458"/>
      <c r="I34" s="461"/>
      <c r="J34" s="461"/>
    </row>
    <row r="35" spans="1:10" ht="100.5" customHeight="1">
      <c r="A35" s="474" t="s">
        <v>2060</v>
      </c>
      <c r="B35" s="291" t="str">
        <f>CONCATENATE(A35,"/",VLOOKUP($K$4,'Цвет корпуса шкафа'!A:B,2,0),".",VLOOKUP($N$4,'Цвет столешницы'!A:B,2,FALSE),"+EVL914+EVL915")</f>
        <v>EVL905/ANT.U003+EVL914+EVL915</v>
      </c>
      <c r="C35" s="14"/>
      <c r="D35" s="475" t="s">
        <v>2360</v>
      </c>
      <c r="E35" s="278" t="s">
        <v>2151</v>
      </c>
      <c r="F35" s="535">
        <v>24188</v>
      </c>
      <c r="G35" s="421"/>
      <c r="H35" s="458"/>
      <c r="I35" s="461"/>
    </row>
    <row r="36" spans="1:10" ht="84.75" customHeight="1">
      <c r="A36" s="107" t="s">
        <v>2087</v>
      </c>
      <c r="B36" s="264" t="str">
        <f>CONCATENATE(A36,"/",VLOOKUP($K$4,'Цвет корпуса шкафа'!A:B,2,0),"/",VLOOKUP($L$4,'Цвет корпуса шкафа'!A:B,2,0),"/",VLOOKUP($M$4,'Цвет лючка'!A:B,2,0),".",VLOOKUP($N$4,'Цвет столешницы'!A:B,2,FALSE))</f>
        <v>EVL915/ANT/ANT/ANT.U003</v>
      </c>
      <c r="C36" s="261"/>
      <c r="D36" s="75" t="s">
        <v>2088</v>
      </c>
      <c r="E36" s="263" t="s">
        <v>2361</v>
      </c>
      <c r="F36" s="535">
        <v>4080</v>
      </c>
      <c r="G36" s="421"/>
      <c r="H36" s="458"/>
      <c r="I36" s="461"/>
      <c r="J36" s="461"/>
    </row>
    <row r="37" spans="1:10" s="544" customFormat="1" ht="36" customHeight="1">
      <c r="A37" s="375" t="s">
        <v>2833</v>
      </c>
      <c r="B37" s="204" t="str">
        <f>CONCATENATE(A37,".",VLOOKUP($N$4,'Цвет столешницы'!A:B,2,FALSE))</f>
        <v>EVL991.U003</v>
      </c>
      <c r="C37" s="682"/>
      <c r="D37" s="685" t="s">
        <v>2362</v>
      </c>
      <c r="E37" s="263" t="s">
        <v>2836</v>
      </c>
      <c r="F37" s="535">
        <v>2611</v>
      </c>
      <c r="G37" s="421"/>
      <c r="H37" s="458"/>
      <c r="I37" s="461"/>
      <c r="J37" s="461"/>
    </row>
    <row r="38" spans="1:10" ht="33.75" customHeight="1">
      <c r="A38" s="375" t="s">
        <v>2363</v>
      </c>
      <c r="B38" s="204" t="str">
        <f>CONCATENATE(A38,".",VLOOKUP($N$4,'Цвет столешницы'!A:B,2,FALSE))</f>
        <v>EVL992.U003</v>
      </c>
      <c r="C38" s="683"/>
      <c r="D38" s="686"/>
      <c r="E38" s="263" t="s">
        <v>2152</v>
      </c>
      <c r="F38" s="535">
        <v>2899</v>
      </c>
      <c r="G38" s="421"/>
      <c r="H38" s="458"/>
      <c r="I38" s="461"/>
      <c r="J38" s="461"/>
    </row>
    <row r="39" spans="1:10" s="544" customFormat="1" ht="36" customHeight="1">
      <c r="A39" s="375" t="s">
        <v>2834</v>
      </c>
      <c r="B39" s="204" t="str">
        <f>CONCATENATE(A39,".",VLOOKUP($N$4,'Цвет столешницы'!A:B,2,FALSE))</f>
        <v>EVL993.U003</v>
      </c>
      <c r="C39" s="684"/>
      <c r="D39" s="669"/>
      <c r="E39" s="263" t="s">
        <v>2835</v>
      </c>
      <c r="F39" s="535">
        <v>3365</v>
      </c>
      <c r="G39" s="421"/>
      <c r="H39" s="458"/>
      <c r="I39" s="461"/>
      <c r="J39" s="461"/>
    </row>
    <row r="40" spans="1:10" ht="35.25" customHeight="1">
      <c r="B40" s="229" t="s">
        <v>2057</v>
      </c>
      <c r="C40" s="209" t="s">
        <v>1994</v>
      </c>
    </row>
    <row r="41" spans="1:10" ht="24" customHeight="1">
      <c r="B41" s="678" t="s">
        <v>1996</v>
      </c>
      <c r="C41" s="227" t="s">
        <v>1499</v>
      </c>
      <c r="D41" s="679" t="s">
        <v>1274</v>
      </c>
      <c r="E41" s="679"/>
      <c r="F41" s="228" t="s">
        <v>1997</v>
      </c>
      <c r="G41" s="650" t="s">
        <v>1995</v>
      </c>
      <c r="H41" s="650"/>
      <c r="I41" s="650"/>
      <c r="J41" s="650"/>
    </row>
    <row r="42" spans="1:10">
      <c r="B42" s="678"/>
      <c r="C42" s="208" t="s">
        <v>2053</v>
      </c>
      <c r="D42" s="472" t="s">
        <v>816</v>
      </c>
      <c r="E42" s="8" t="s">
        <v>635</v>
      </c>
      <c r="F42" s="107" t="s">
        <v>2056</v>
      </c>
      <c r="G42" s="477" t="s">
        <v>816</v>
      </c>
      <c r="H42" s="478" t="s">
        <v>635</v>
      </c>
      <c r="J42" s="478" t="s">
        <v>635</v>
      </c>
    </row>
    <row r="43" spans="1:10">
      <c r="C43" s="208" t="s">
        <v>2738</v>
      </c>
      <c r="D43" s="473" t="s">
        <v>2729</v>
      </c>
      <c r="E43" s="203" t="s">
        <v>2730</v>
      </c>
      <c r="F43" s="107" t="s">
        <v>2055</v>
      </c>
      <c r="G43" s="473" t="s">
        <v>2729</v>
      </c>
      <c r="H43" s="203" t="s">
        <v>2730</v>
      </c>
      <c r="J43" s="203" t="s">
        <v>2730</v>
      </c>
    </row>
    <row r="44" spans="1:10">
      <c r="C44" s="208" t="s">
        <v>2739</v>
      </c>
      <c r="D44" s="472" t="s">
        <v>828</v>
      </c>
      <c r="E44" s="203" t="s">
        <v>820</v>
      </c>
      <c r="F44" s="203" t="s">
        <v>2058</v>
      </c>
      <c r="G44" s="472" t="s">
        <v>828</v>
      </c>
      <c r="H44" s="203" t="s">
        <v>820</v>
      </c>
      <c r="J44" s="203" t="s">
        <v>820</v>
      </c>
    </row>
    <row r="45" spans="1:10">
      <c r="C45" s="208" t="s">
        <v>2052</v>
      </c>
      <c r="D45" s="472" t="s">
        <v>821</v>
      </c>
      <c r="E45" s="203" t="s">
        <v>634</v>
      </c>
      <c r="F45" s="3"/>
      <c r="G45" s="472" t="s">
        <v>821</v>
      </c>
      <c r="H45" s="203" t="s">
        <v>634</v>
      </c>
      <c r="J45" s="203" t="s">
        <v>634</v>
      </c>
    </row>
    <row r="46" spans="1:10" ht="33.75" customHeight="1">
      <c r="C46" s="107" t="s">
        <v>2054</v>
      </c>
      <c r="D46" s="472" t="s">
        <v>1119</v>
      </c>
      <c r="E46" s="8" t="s">
        <v>827</v>
      </c>
      <c r="F46" s="3"/>
      <c r="G46" s="472" t="s">
        <v>1119</v>
      </c>
      <c r="H46" s="8" t="s">
        <v>827</v>
      </c>
      <c r="J46" s="8" t="s">
        <v>827</v>
      </c>
    </row>
    <row r="47" spans="1:10">
      <c r="C47" s="225" t="s">
        <v>2111</v>
      </c>
      <c r="D47" s="471" t="s">
        <v>2006</v>
      </c>
      <c r="E47" s="221" t="s">
        <v>2067</v>
      </c>
      <c r="F47" s="3"/>
      <c r="G47" s="471" t="s">
        <v>2006</v>
      </c>
      <c r="H47" s="221" t="s">
        <v>2067</v>
      </c>
      <c r="J47" s="221" t="s">
        <v>2067</v>
      </c>
    </row>
  </sheetData>
  <mergeCells count="7">
    <mergeCell ref="B41:B42"/>
    <mergeCell ref="D41:E41"/>
    <mergeCell ref="B2:F3"/>
    <mergeCell ref="K2:N2"/>
    <mergeCell ref="G41:J41"/>
    <mergeCell ref="C37:C39"/>
    <mergeCell ref="D37:D39"/>
  </mergeCells>
  <printOptions horizontalCentered="1"/>
  <pageMargins left="0" right="0" top="0" bottom="0" header="0" footer="0"/>
  <pageSetup paperSize="9" scale="87" orientation="portrait" r:id="rId1"/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 xr:uid="{00000000-0002-0000-0900-000000000000}">
          <x14:formula1>
            <xm:f>'Цвет лючка'!A2:A30</xm:f>
          </x14:formula1>
          <xm:sqref>M4</xm:sqref>
        </x14:dataValidation>
        <x14:dataValidation type="list" allowBlank="1" showInputMessage="1" showErrorMessage="1" xr:uid="{00000000-0002-0000-0900-000001000000}">
          <x14:formula1>
            <xm:f>'Цвет столешницы'!A2:A26</xm:f>
          </x14:formula1>
          <xm:sqref>N4</xm:sqref>
        </x14:dataValidation>
        <x14:dataValidation type="list" allowBlank="1" showInputMessage="1" showErrorMessage="1" xr:uid="{00000000-0002-0000-0900-000002000000}">
          <x14:formula1>
            <xm:f>'Цвет корпуса шкафа'!A2:A26</xm:f>
          </x14:formula1>
          <xm:sqref>K4:L4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L44"/>
  <sheetViews>
    <sheetView topLeftCell="B13" workbookViewId="0">
      <selection activeCell="J17" sqref="J17"/>
    </sheetView>
  </sheetViews>
  <sheetFormatPr defaultRowHeight="15"/>
  <cols>
    <col min="1" max="1" width="14" hidden="1" customWidth="1"/>
    <col min="2" max="2" width="18.5703125" customWidth="1"/>
    <col min="3" max="3" width="27.5703125" customWidth="1"/>
    <col min="4" max="4" width="20.5703125" customWidth="1"/>
    <col min="5" max="5" width="21.7109375" customWidth="1"/>
    <col min="6" max="6" width="16.28515625" customWidth="1"/>
    <col min="7" max="7" width="12.140625" customWidth="1"/>
    <col min="8" max="8" width="11.85546875" customWidth="1"/>
    <col min="9" max="9" width="20.7109375" customWidth="1"/>
    <col min="10" max="10" width="18.85546875" customWidth="1"/>
    <col min="11" max="11" width="13.85546875" customWidth="1"/>
    <col min="12" max="12" width="19.85546875" customWidth="1"/>
  </cols>
  <sheetData>
    <row r="1" spans="1:12" ht="102.75" customHeight="1">
      <c r="B1" s="31" t="s">
        <v>2114</v>
      </c>
      <c r="C1" s="1"/>
      <c r="D1" s="31"/>
      <c r="E1" s="31"/>
      <c r="F1" s="255">
        <f>Складская!F1</f>
        <v>46133</v>
      </c>
      <c r="G1" s="255"/>
      <c r="H1" s="143"/>
    </row>
    <row r="2" spans="1:12" ht="30.75" customHeight="1">
      <c r="B2" s="691" t="s">
        <v>2368</v>
      </c>
      <c r="C2" s="692"/>
      <c r="D2" s="692"/>
      <c r="E2" s="692"/>
      <c r="F2" s="692"/>
      <c r="G2" s="252"/>
      <c r="H2" s="250"/>
      <c r="I2" s="656" t="s">
        <v>1321</v>
      </c>
      <c r="J2" s="656"/>
      <c r="K2" s="656"/>
      <c r="L2" s="656"/>
    </row>
    <row r="3" spans="1:12" ht="31.5" customHeight="1">
      <c r="B3" s="693"/>
      <c r="C3" s="693"/>
      <c r="D3" s="693"/>
      <c r="E3" s="693"/>
      <c r="F3" s="693"/>
      <c r="I3" s="29" t="s">
        <v>1319</v>
      </c>
      <c r="J3" s="29" t="s">
        <v>1318</v>
      </c>
      <c r="K3" s="29" t="s">
        <v>819</v>
      </c>
      <c r="L3" s="29" t="s">
        <v>1320</v>
      </c>
    </row>
    <row r="4" spans="1:12" ht="30.75" customHeight="1">
      <c r="B4" s="27" t="s">
        <v>0</v>
      </c>
      <c r="C4" s="27" t="s">
        <v>85</v>
      </c>
      <c r="D4" s="28" t="s">
        <v>1</v>
      </c>
      <c r="E4" s="29" t="s">
        <v>2</v>
      </c>
      <c r="F4" s="550" t="s">
        <v>2735</v>
      </c>
      <c r="G4" s="553"/>
      <c r="H4" s="460"/>
      <c r="I4" s="110" t="s">
        <v>827</v>
      </c>
      <c r="J4" s="110" t="s">
        <v>634</v>
      </c>
      <c r="K4" s="110" t="s">
        <v>634</v>
      </c>
      <c r="L4" s="110" t="s">
        <v>634</v>
      </c>
    </row>
    <row r="5" spans="1:12" ht="86.25" customHeight="1">
      <c r="A5" s="89" t="s">
        <v>666</v>
      </c>
      <c r="B5" s="93" t="str">
        <f>CONCATENATE(A5,"/",VLOOKUP($J$4,'Цвет корпуса шкафа'!A:B,2,0),".",VLOOKUP($I$4,'Цвет столешницы'!A:B,2,FALSE))</f>
        <v>EVL817/ANT.U003</v>
      </c>
      <c r="C5" s="47"/>
      <c r="D5" s="272" t="s">
        <v>558</v>
      </c>
      <c r="E5" s="236" t="s">
        <v>75</v>
      </c>
      <c r="F5" s="314" t="s">
        <v>2163</v>
      </c>
      <c r="G5" s="557"/>
      <c r="H5" s="461"/>
    </row>
    <row r="6" spans="1:12" ht="90.75" customHeight="1">
      <c r="A6" s="89" t="s">
        <v>667</v>
      </c>
      <c r="B6" s="93" t="str">
        <f>CONCATENATE(A6,"/",VLOOKUP($J$4,'Цвет корпуса шкафа'!A:B,2,0),".",VLOOKUP($I$4,'Цвет столешницы'!A:B,2,FALSE))</f>
        <v>EVL818/ANT.U003</v>
      </c>
      <c r="C6" s="47"/>
      <c r="D6" s="272" t="s">
        <v>267</v>
      </c>
      <c r="E6" s="236" t="s">
        <v>75</v>
      </c>
      <c r="F6" s="314" t="s">
        <v>2163</v>
      </c>
      <c r="G6" s="557"/>
      <c r="H6" s="461"/>
    </row>
    <row r="7" spans="1:12" ht="87" customHeight="1">
      <c r="A7" s="89" t="s">
        <v>668</v>
      </c>
      <c r="B7" s="93" t="str">
        <f>CONCATENATE(A7,"/",VLOOKUP($J$4,'Цвет корпуса шкафа'!A:B,2,0),".",VLOOKUP($I$4,'Цвет столешницы'!A:B,2,FALSE))</f>
        <v>EVL819/ANT.U003</v>
      </c>
      <c r="C7" s="47"/>
      <c r="D7" s="272" t="s">
        <v>268</v>
      </c>
      <c r="E7" s="236" t="s">
        <v>81</v>
      </c>
      <c r="F7" s="314" t="s">
        <v>2163</v>
      </c>
      <c r="G7" s="557"/>
      <c r="H7" s="461"/>
    </row>
    <row r="8" spans="1:12" ht="86.25" customHeight="1">
      <c r="A8" s="89" t="s">
        <v>669</v>
      </c>
      <c r="B8" s="93" t="str">
        <f>CONCATENATE(A8,"/",VLOOKUP($J$4,'Цвет корпуса шкафа'!A:B,2,0),".",VLOOKUP($I$4,'Цвет столешницы'!A:B,2,FALSE))</f>
        <v>EVL820/ANT.U003</v>
      </c>
      <c r="C8" s="47"/>
      <c r="D8" s="272" t="s">
        <v>269</v>
      </c>
      <c r="E8" s="236" t="s">
        <v>80</v>
      </c>
      <c r="F8" s="314" t="s">
        <v>2163</v>
      </c>
      <c r="G8" s="557"/>
      <c r="H8" s="461"/>
    </row>
    <row r="9" spans="1:12" ht="104.25" customHeight="1">
      <c r="A9" s="89" t="s">
        <v>670</v>
      </c>
      <c r="B9" s="93" t="str">
        <f>CONCATENATE(A9,"/",VLOOKUP($J$4,'Цвет корпуса шкафа'!A:B,2,0),".",VLOOKUP($I$4,'Цвет столешницы'!A:B,2,FALSE))</f>
        <v>EVL825/ANT.U003</v>
      </c>
      <c r="C9" s="47"/>
      <c r="D9" s="272" t="s">
        <v>555</v>
      </c>
      <c r="E9" s="236" t="s">
        <v>547</v>
      </c>
      <c r="F9" s="535">
        <v>30876</v>
      </c>
      <c r="G9" s="421"/>
      <c r="H9" s="461"/>
    </row>
    <row r="10" spans="1:12" ht="108" customHeight="1">
      <c r="A10" s="89" t="s">
        <v>671</v>
      </c>
      <c r="B10" s="93" t="str">
        <f>CONCATENATE(A10,"/",VLOOKUP($J$4,'Цвет корпуса шкафа'!A:B,2,0),".",VLOOKUP($I$4,'Цвет столешницы'!A:B,2,FALSE))</f>
        <v>EVL826/ANT.U003</v>
      </c>
      <c r="C10" s="47"/>
      <c r="D10" s="272" t="s">
        <v>556</v>
      </c>
      <c r="E10" s="236" t="s">
        <v>79</v>
      </c>
      <c r="F10" s="314" t="s">
        <v>2163</v>
      </c>
      <c r="G10" s="557"/>
      <c r="H10" s="461"/>
    </row>
    <row r="11" spans="1:12" ht="48" customHeight="1">
      <c r="A11" s="89" t="s">
        <v>2837</v>
      </c>
      <c r="B11" s="93" t="str">
        <f>CONCATENATE(A11,"/",VLOOKUP($L$4,'Цвет мет. опор'!A:B,2,0),"/",VLOOKUP($K$4,'Цвет лючка'!A:B,2,0),".",VLOOKUP($I$4,'Цвет столешницы'!A:B,2,FALSE))</f>
        <v>EVL821/П/60х30/ANT/ANT.U003</v>
      </c>
      <c r="C11" s="690"/>
      <c r="D11" s="687" t="s">
        <v>270</v>
      </c>
      <c r="E11" s="26" t="s">
        <v>82</v>
      </c>
      <c r="F11" s="535">
        <v>25105</v>
      </c>
      <c r="G11" s="421"/>
      <c r="H11" s="461"/>
    </row>
    <row r="12" spans="1:12" ht="39.75" customHeight="1">
      <c r="A12" s="89" t="s">
        <v>2838</v>
      </c>
      <c r="B12" s="93" t="str">
        <f>CONCATENATE(A12,"/",VLOOKUP($L$4,'Цвет мет. опор'!A:B,2,0),"/",VLOOKUP($K$4,'Цвет лючка'!A:B,2,0),".",VLOOKUP($I$4,'Цвет столешницы'!A:B,2,FALSE))</f>
        <v>EVL821/П/40х40/ANT/ANT.U003</v>
      </c>
      <c r="C12" s="690"/>
      <c r="D12" s="688"/>
      <c r="E12" s="26" t="s">
        <v>550</v>
      </c>
      <c r="F12" s="535">
        <v>25105</v>
      </c>
      <c r="G12" s="421"/>
      <c r="H12" s="461"/>
    </row>
    <row r="13" spans="1:12" ht="74.25" customHeight="1">
      <c r="A13" s="89" t="s">
        <v>2839</v>
      </c>
      <c r="B13" s="89" t="str">
        <f>CONCATENATE(A13,"/",VLOOKUP($L$4,'Цвет мет. опор'!A:B,2,0),"/",VLOOKUP($K$4,'Цвет лючка'!A:B,2,0),".",VLOOKUP($I$4,'Цвет столешницы'!A:B,2,FALSE))</f>
        <v>EVL821/А/60х30/ANT/ANT.U003</v>
      </c>
      <c r="C13" s="47"/>
      <c r="D13" s="688"/>
      <c r="E13" s="26" t="s">
        <v>2027</v>
      </c>
      <c r="F13" s="535">
        <v>25456</v>
      </c>
      <c r="G13" s="421"/>
      <c r="H13" s="461"/>
    </row>
    <row r="14" spans="1:12" ht="80.25" customHeight="1">
      <c r="A14" s="89" t="s">
        <v>2842</v>
      </c>
      <c r="B14" s="89" t="str">
        <f>CONCATENATE(A14,"/",VLOOKUP($L$4,'Цвет мет. опор'!A:B,2,0),"/",VLOOKUP($K$4,'Цвет лючка'!A:B,2,0),".",VLOOKUP($I$4,'Цвет столешницы'!A:B,2,FALSE))</f>
        <v>EVL821/О/60х30/ANT/ANT.U003</v>
      </c>
      <c r="C14" s="479"/>
      <c r="D14" s="689"/>
      <c r="E14" s="26" t="s">
        <v>1538</v>
      </c>
      <c r="F14" s="559">
        <v>26061</v>
      </c>
      <c r="G14" s="557"/>
      <c r="H14" s="461"/>
    </row>
    <row r="15" spans="1:12" ht="93" customHeight="1">
      <c r="A15" s="89" t="s">
        <v>1270</v>
      </c>
      <c r="B15" s="480" t="str">
        <f>CONCATENATE(A15,"/",VLOOKUP($L$4,'Цвет мет. опор'!A:B,2,0),"/",VLOOKUP($K$4,'Цвет лючка'!A:B,2,0),".",VLOOKUP($I$4,'Цвет столешницы'!A:B,2,FALSE))</f>
        <v>EVL822/П/40х40/ANT/ANT.U003</v>
      </c>
      <c r="C15" s="576"/>
      <c r="D15" s="687" t="s">
        <v>552</v>
      </c>
      <c r="E15" s="26" t="s">
        <v>1539</v>
      </c>
      <c r="F15" s="559">
        <v>26727</v>
      </c>
      <c r="G15" s="421"/>
    </row>
    <row r="16" spans="1:12" ht="32.25" customHeight="1">
      <c r="A16" s="89" t="s">
        <v>2841</v>
      </c>
      <c r="B16" s="480" t="str">
        <f>CONCATENATE(A16,"/",VLOOKUP($L$4,'Цвет мет. опор'!A:B,2,0),"/",VLOOKUP($K$4,'Цвет лючка'!A:B,2,0),".",VLOOKUP($I$4,'Цвет столешницы'!A:B,2,FALSE))</f>
        <v>EVL822/П/60х30/ANT/ANT.U003</v>
      </c>
      <c r="C16" s="577"/>
      <c r="D16" s="688"/>
      <c r="E16" s="26" t="s">
        <v>550</v>
      </c>
      <c r="F16" s="559">
        <v>26727</v>
      </c>
      <c r="G16" s="421"/>
      <c r="H16" s="461"/>
    </row>
    <row r="17" spans="1:9" ht="96" customHeight="1">
      <c r="A17" s="89" t="s">
        <v>2747</v>
      </c>
      <c r="B17" s="480" t="str">
        <f>CONCATENATE(A17,"/",VLOOKUP($L$4,'Цвет мет. опор'!A:B,2,0),"/",VLOOKUP($K$4,'Цвет лючка'!A:B,2,0),".",VLOOKUP($I$4,'Цвет столешницы'!A:B,2,FALSE))</f>
        <v>EVL822/А/60х30/ANT/ANT.U003</v>
      </c>
      <c r="C17" s="479"/>
      <c r="D17" s="688"/>
      <c r="E17" s="26" t="s">
        <v>2027</v>
      </c>
      <c r="F17" s="535">
        <v>26735</v>
      </c>
      <c r="G17" s="421"/>
      <c r="H17" s="461"/>
      <c r="I17" s="544"/>
    </row>
    <row r="18" spans="1:9" ht="46.5" customHeight="1">
      <c r="A18" s="89" t="s">
        <v>1271</v>
      </c>
      <c r="B18" s="480" t="str">
        <f>CONCATENATE(A18,"/",VLOOKUP($L$4,'Цвет мет. опор'!A:B,2,0),"/",VLOOKUP($K$4,'Цвет лючка'!A:B,2,0),".",VLOOKUP($I$4,'Цвет столешницы'!A:B,2,FALSE))</f>
        <v>EVL822/О/40х40/ANT/ANT.U003</v>
      </c>
      <c r="C18" s="690"/>
      <c r="D18" s="687" t="s">
        <v>552</v>
      </c>
      <c r="E18" s="26" t="s">
        <v>551</v>
      </c>
      <c r="F18" s="315" t="s">
        <v>2163</v>
      </c>
      <c r="G18" s="557"/>
      <c r="H18" s="461"/>
    </row>
    <row r="19" spans="1:9" ht="46.5" customHeight="1">
      <c r="A19" s="89" t="s">
        <v>2840</v>
      </c>
      <c r="B19" s="93" t="str">
        <f>CONCATENATE(A19,"/",VLOOKUP($L$4,'Цвет мет. опор'!A:B,2,0),"/",VLOOKUP($K$4,'Цвет лючка'!A:B,2,0),".",VLOOKUP($I$4,'Цвет столешницы'!A:B,2,FALSE))</f>
        <v>EVL822/О/60х30/ANT/ANT.U003</v>
      </c>
      <c r="C19" s="690"/>
      <c r="D19" s="689"/>
      <c r="E19" s="26" t="s">
        <v>1538</v>
      </c>
      <c r="F19" s="535">
        <v>27925</v>
      </c>
      <c r="G19" s="421"/>
      <c r="H19" s="461"/>
      <c r="I19" s="544"/>
    </row>
    <row r="20" spans="1:9" ht="109.5" customHeight="1">
      <c r="A20" s="89" t="s">
        <v>1272</v>
      </c>
      <c r="B20" s="93" t="str">
        <f>CONCATENATE(A20,"/",VLOOKUP($L$4,'Цвет мет. опор'!A:B,2,0),"/",VLOOKUP($K$4,'Цвет лючка'!A:B,2,0),".",VLOOKUP($I$4,'Цвет столешницы'!A:B,2,FALSE))</f>
        <v>EVL823/П/40х40/ANT/ANT.U003</v>
      </c>
      <c r="C20" s="103" t="s">
        <v>83</v>
      </c>
      <c r="D20" s="405" t="s">
        <v>553</v>
      </c>
      <c r="E20" s="26" t="s">
        <v>550</v>
      </c>
      <c r="F20" s="315" t="s">
        <v>2163</v>
      </c>
      <c r="G20" s="557"/>
      <c r="H20" s="461"/>
    </row>
    <row r="21" spans="1:9" ht="108.75" customHeight="1">
      <c r="A21" s="89" t="s">
        <v>1273</v>
      </c>
      <c r="B21" s="93" t="str">
        <f>CONCATENATE(A21,"/",VLOOKUP($L$4,'Цвет мет. опор'!A:B,2,0),"/",VLOOKUP($K$4,'Цвет лючка'!A:B,2,0),".",VLOOKUP($I$4,'Цвет столешницы'!A:B,2,FALSE))</f>
        <v>EVL824/П/40х40/ANT/ANT.U003</v>
      </c>
      <c r="C21" s="103" t="s">
        <v>266</v>
      </c>
      <c r="D21" s="405" t="s">
        <v>554</v>
      </c>
      <c r="E21" s="26" t="s">
        <v>550</v>
      </c>
      <c r="F21" s="315" t="s">
        <v>2163</v>
      </c>
      <c r="G21" s="557"/>
      <c r="H21" s="461"/>
    </row>
    <row r="22" spans="1:9" ht="110.25" customHeight="1">
      <c r="A22" s="89" t="s">
        <v>672</v>
      </c>
      <c r="B22" s="93" t="str">
        <f>CONCATENATE(A22,"/",VLOOKUP($L$4,'Цвет мет. опор'!A:B,2,0),".",VLOOKUP($I$4,'Цвет столешницы'!A:B,2,FALSE))</f>
        <v>EVL827/ANT.U003</v>
      </c>
      <c r="C22" s="3"/>
      <c r="D22" s="405" t="s">
        <v>557</v>
      </c>
      <c r="E22" s="26" t="s">
        <v>78</v>
      </c>
      <c r="F22" s="535">
        <v>31224</v>
      </c>
      <c r="G22" s="421"/>
      <c r="H22" s="461"/>
    </row>
    <row r="23" spans="1:9" ht="110.25" customHeight="1">
      <c r="A23" s="89" t="s">
        <v>664</v>
      </c>
      <c r="B23" s="93" t="str">
        <f>CONCATENATE(A23,"/",VLOOKUP($J$4,'Цвет корпуса шкафа'!A:B,2,0),".",VLOOKUP($I$4,'Цвет столешницы'!A:B,2,FALSE))</f>
        <v>EVL815/ANT.U003</v>
      </c>
      <c r="C23" s="3"/>
      <c r="D23" s="481" t="s">
        <v>1531</v>
      </c>
      <c r="E23" s="25" t="s">
        <v>73</v>
      </c>
      <c r="F23" s="535">
        <v>13104</v>
      </c>
      <c r="G23" s="421"/>
      <c r="H23" s="461"/>
    </row>
    <row r="24" spans="1:9" ht="110.25" customHeight="1">
      <c r="A24" s="89" t="s">
        <v>665</v>
      </c>
      <c r="B24" s="93" t="str">
        <f>CONCATENATE(A24,"/",VLOOKUP($J$4,'Цвет корпуса шкафа'!A:B,2,0),".",VLOOKUP($I$4,'Цвет столешницы'!A:B,2,FALSE))</f>
        <v>EVL816/ANT.U003</v>
      </c>
      <c r="C24" s="3"/>
      <c r="D24" s="481" t="s">
        <v>1532</v>
      </c>
      <c r="E24" s="25" t="s">
        <v>74</v>
      </c>
      <c r="F24" s="535">
        <v>17049</v>
      </c>
      <c r="G24" s="421"/>
      <c r="H24" s="461"/>
    </row>
    <row r="25" spans="1:9" ht="17.25" customHeight="1">
      <c r="A25" s="104"/>
      <c r="C25" s="216" t="s">
        <v>2003</v>
      </c>
    </row>
    <row r="26" spans="1:9" ht="17.25" customHeight="1">
      <c r="A26" s="104"/>
      <c r="C26" s="82" t="s">
        <v>2004</v>
      </c>
      <c r="D26" s="194"/>
      <c r="E26" s="82"/>
      <c r="F26" s="82"/>
      <c r="G26" s="82"/>
    </row>
    <row r="27" spans="1:9" ht="33" customHeight="1">
      <c r="A27" s="104"/>
      <c r="B27" s="207" t="s">
        <v>1739</v>
      </c>
      <c r="C27" s="220" t="s">
        <v>1741</v>
      </c>
      <c r="D27" s="200" t="s">
        <v>1743</v>
      </c>
      <c r="E27" s="650" t="s">
        <v>1744</v>
      </c>
      <c r="F27" s="650"/>
    </row>
    <row r="28" spans="1:9" ht="17.25" customHeight="1">
      <c r="A28" s="104"/>
      <c r="C28" s="203" t="s">
        <v>1746</v>
      </c>
      <c r="D28" s="203" t="s">
        <v>1746</v>
      </c>
      <c r="E28" s="5" t="s">
        <v>2005</v>
      </c>
      <c r="F28" s="8" t="s">
        <v>635</v>
      </c>
    </row>
    <row r="29" spans="1:9" ht="17.25" customHeight="1">
      <c r="A29" s="104"/>
      <c r="C29" s="204" t="s">
        <v>1750</v>
      </c>
      <c r="D29" s="204" t="s">
        <v>1750</v>
      </c>
      <c r="E29" s="464" t="s">
        <v>2729</v>
      </c>
      <c r="F29" s="203" t="s">
        <v>2730</v>
      </c>
    </row>
    <row r="30" spans="1:9" ht="17.25" customHeight="1">
      <c r="A30" s="104"/>
      <c r="C30" s="203" t="s">
        <v>1749</v>
      </c>
      <c r="D30" s="203" t="s">
        <v>1748</v>
      </c>
      <c r="E30" s="7" t="s">
        <v>828</v>
      </c>
      <c r="F30" s="203" t="s">
        <v>820</v>
      </c>
    </row>
    <row r="31" spans="1:9" ht="17.25" customHeight="1">
      <c r="A31" s="104"/>
      <c r="C31" s="81"/>
      <c r="D31" s="81"/>
      <c r="E31" s="7" t="s">
        <v>821</v>
      </c>
      <c r="F31" s="203" t="s">
        <v>634</v>
      </c>
    </row>
    <row r="32" spans="1:9" ht="17.25" customHeight="1">
      <c r="A32" s="104"/>
      <c r="B32" s="206"/>
      <c r="C32" s="206"/>
      <c r="D32" s="81"/>
      <c r="E32" s="7" t="s">
        <v>1119</v>
      </c>
      <c r="F32" s="203" t="s">
        <v>827</v>
      </c>
    </row>
    <row r="33" spans="1:11" ht="17.25" customHeight="1">
      <c r="A33" s="104"/>
      <c r="B33" s="206"/>
      <c r="C33" s="206"/>
      <c r="D33" s="81"/>
      <c r="E33" s="5" t="s">
        <v>2006</v>
      </c>
      <c r="F33" s="221" t="s">
        <v>2067</v>
      </c>
    </row>
    <row r="34" spans="1:11">
      <c r="B34" s="206"/>
    </row>
    <row r="36" spans="1:11" ht="15" customHeight="1">
      <c r="J36" s="61"/>
      <c r="K36" s="96"/>
    </row>
    <row r="37" spans="1:11" ht="34.5" customHeight="1">
      <c r="H37" s="219"/>
      <c r="J37" s="61"/>
    </row>
    <row r="38" spans="1:11" ht="15" customHeight="1">
      <c r="H38" s="219"/>
      <c r="J38" s="61"/>
    </row>
    <row r="39" spans="1:11" ht="15" customHeight="1">
      <c r="H39" s="219"/>
      <c r="J39" s="61"/>
    </row>
    <row r="40" spans="1:11" ht="15" customHeight="1">
      <c r="J40" s="61"/>
    </row>
    <row r="41" spans="1:11">
      <c r="J41" s="61"/>
    </row>
    <row r="42" spans="1:11">
      <c r="J42" s="61"/>
    </row>
    <row r="43" spans="1:11">
      <c r="J43" s="61"/>
    </row>
    <row r="44" spans="1:11">
      <c r="J44" s="61"/>
    </row>
  </sheetData>
  <mergeCells count="9">
    <mergeCell ref="E27:F27"/>
    <mergeCell ref="I2:L2"/>
    <mergeCell ref="D11:D14"/>
    <mergeCell ref="D15:D17"/>
    <mergeCell ref="D18:D19"/>
    <mergeCell ref="C18:C19"/>
    <mergeCell ref="B2:F3"/>
    <mergeCell ref="C15:C16"/>
    <mergeCell ref="C11:C12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80" orientation="portrait" r:id="rId1"/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4">
        <x14:dataValidation type="list" allowBlank="1" showInputMessage="1" showErrorMessage="1" xr:uid="{00000000-0002-0000-0A00-000000000000}">
          <x14:formula1>
            <xm:f>'Цвет мет. опор'!A2:A29</xm:f>
          </x14:formula1>
          <xm:sqref>L4</xm:sqref>
        </x14:dataValidation>
        <x14:dataValidation type="list" allowBlank="1" showInputMessage="1" showErrorMessage="1" xr:uid="{00000000-0002-0000-0A00-000001000000}">
          <x14:formula1>
            <xm:f>'Цвет корпуса шкафа'!A2:A26</xm:f>
          </x14:formula1>
          <xm:sqref>J4</xm:sqref>
        </x14:dataValidation>
        <x14:dataValidation type="list" allowBlank="1" showInputMessage="1" showErrorMessage="1" xr:uid="{00000000-0002-0000-0A00-000002000000}">
          <x14:formula1>
            <xm:f>'Цвет столешницы'!A2:A26</xm:f>
          </x14:formula1>
          <xm:sqref>I4</xm:sqref>
        </x14:dataValidation>
        <x14:dataValidation type="list" allowBlank="1" showInputMessage="1" showErrorMessage="1" xr:uid="{00000000-0002-0000-0A00-000003000000}">
          <x14:formula1>
            <xm:f>'Цвет лючка'!A2:A30</xm:f>
          </x14:formula1>
          <xm:sqref>K4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dimension ref="A1:L18"/>
  <sheetViews>
    <sheetView topLeftCell="B1" workbookViewId="0">
      <selection activeCell="L6" sqref="L6"/>
    </sheetView>
  </sheetViews>
  <sheetFormatPr defaultRowHeight="15"/>
  <cols>
    <col min="1" max="1" width="14" hidden="1" customWidth="1"/>
    <col min="2" max="2" width="22.85546875" customWidth="1"/>
    <col min="3" max="3" width="26.140625" customWidth="1"/>
    <col min="4" max="4" width="19.7109375" customWidth="1"/>
    <col min="5" max="5" width="16.42578125" customWidth="1"/>
    <col min="6" max="6" width="16.5703125" customWidth="1"/>
    <col min="7" max="7" width="12" style="9" customWidth="1"/>
    <col min="8" max="8" width="12.42578125" customWidth="1"/>
    <col min="9" max="9" width="20.7109375" customWidth="1"/>
    <col min="10" max="10" width="22.140625" customWidth="1"/>
    <col min="11" max="11" width="19.28515625" customWidth="1"/>
  </cols>
  <sheetData>
    <row r="1" spans="1:12" ht="108.75" customHeight="1">
      <c r="B1" s="31" t="s">
        <v>2114</v>
      </c>
      <c r="C1" s="1"/>
      <c r="D1" s="31"/>
      <c r="E1" s="31"/>
      <c r="F1" s="255">
        <f>Складская!F1</f>
        <v>46133</v>
      </c>
      <c r="G1" s="255"/>
      <c r="H1" s="143"/>
      <c r="J1" s="113"/>
      <c r="K1" s="113"/>
      <c r="L1" s="113"/>
    </row>
    <row r="2" spans="1:12" s="14" customFormat="1" ht="15.75">
      <c r="B2" s="32" t="s">
        <v>2112</v>
      </c>
      <c r="C2" s="33"/>
      <c r="D2" s="34"/>
      <c r="E2" s="35"/>
      <c r="F2" s="36"/>
      <c r="G2" s="37"/>
      <c r="I2" s="113"/>
      <c r="J2" s="113"/>
      <c r="K2" s="113"/>
    </row>
    <row r="3" spans="1:12" s="14" customFormat="1" ht="42.75" customHeight="1">
      <c r="B3" s="695" t="s">
        <v>2367</v>
      </c>
      <c r="C3" s="695"/>
      <c r="D3" s="695"/>
      <c r="E3" s="695"/>
      <c r="F3" s="695"/>
      <c r="G3" s="37"/>
      <c r="I3" s="656" t="s">
        <v>1321</v>
      </c>
      <c r="J3" s="656"/>
      <c r="K3" s="656"/>
    </row>
    <row r="4" spans="1:12" ht="36" customHeight="1">
      <c r="B4" s="696"/>
      <c r="C4" s="696"/>
      <c r="D4" s="696"/>
      <c r="E4" s="696"/>
      <c r="F4" s="696"/>
      <c r="G4" s="237"/>
      <c r="I4" s="29" t="s">
        <v>1274</v>
      </c>
      <c r="J4" s="29" t="s">
        <v>1499</v>
      </c>
      <c r="K4" s="29" t="s">
        <v>1267</v>
      </c>
    </row>
    <row r="5" spans="1:12" ht="25.5">
      <c r="B5" s="27" t="s">
        <v>0</v>
      </c>
      <c r="C5" s="27" t="s">
        <v>85</v>
      </c>
      <c r="D5" s="28" t="s">
        <v>1</v>
      </c>
      <c r="E5" s="29" t="s">
        <v>86</v>
      </c>
      <c r="F5" s="388" t="s">
        <v>2735</v>
      </c>
      <c r="G5" s="553"/>
      <c r="H5" s="482"/>
      <c r="I5" s="110" t="s">
        <v>827</v>
      </c>
      <c r="J5" s="110" t="s">
        <v>827</v>
      </c>
      <c r="K5" s="110" t="s">
        <v>634</v>
      </c>
    </row>
    <row r="6" spans="1:12" ht="122.25" customHeight="1">
      <c r="A6" s="176" t="s">
        <v>567</v>
      </c>
      <c r="B6" s="93" t="str">
        <f>CONCATENATE(A6,"/",VLOOKUP($J$5,'Цвет корпуса шкафа'!A:B,2,0),"/",VLOOKUP($K$5,'Цвет лючка'!A:B,2,0),".",VLOOKUP($I$5,'Цвет столешницы'!A:B,2,FALSE))</f>
        <v>EVL450/U003/ANT.U003</v>
      </c>
      <c r="C6" s="3"/>
      <c r="D6" s="376" t="s">
        <v>76</v>
      </c>
      <c r="E6" s="377" t="s">
        <v>77</v>
      </c>
      <c r="F6" s="535">
        <v>36571</v>
      </c>
      <c r="G6" s="421"/>
      <c r="H6" s="461"/>
    </row>
    <row r="7" spans="1:12" ht="24.75" customHeight="1">
      <c r="B7" s="81" t="s">
        <v>2009</v>
      </c>
    </row>
    <row r="8" spans="1:12" ht="36.75" customHeight="1">
      <c r="B8" s="224" t="s">
        <v>2010</v>
      </c>
      <c r="C8" s="694" t="s">
        <v>2113</v>
      </c>
      <c r="D8" s="694"/>
      <c r="E8" s="650" t="s">
        <v>1274</v>
      </c>
      <c r="F8" s="650"/>
      <c r="G8" s="82"/>
    </row>
    <row r="9" spans="1:12" ht="15" customHeight="1">
      <c r="B9" s="223"/>
      <c r="C9" s="213" t="s">
        <v>816</v>
      </c>
      <c r="D9" s="196" t="s">
        <v>635</v>
      </c>
      <c r="E9" s="213" t="s">
        <v>816</v>
      </c>
      <c r="F9" s="196" t="s">
        <v>635</v>
      </c>
      <c r="G9"/>
    </row>
    <row r="10" spans="1:12">
      <c r="C10" s="213" t="s">
        <v>826</v>
      </c>
      <c r="D10" s="3" t="s">
        <v>825</v>
      </c>
      <c r="E10" s="464" t="s">
        <v>2729</v>
      </c>
      <c r="F10" s="203" t="s">
        <v>2730</v>
      </c>
      <c r="G10"/>
    </row>
    <row r="11" spans="1:12">
      <c r="C11" s="213" t="s">
        <v>828</v>
      </c>
      <c r="D11" s="3" t="s">
        <v>820</v>
      </c>
      <c r="E11" s="213" t="s">
        <v>828</v>
      </c>
      <c r="F11" s="3" t="s">
        <v>820</v>
      </c>
      <c r="G11"/>
    </row>
    <row r="12" spans="1:12">
      <c r="C12" s="213" t="s">
        <v>821</v>
      </c>
      <c r="D12" s="3" t="s">
        <v>634</v>
      </c>
      <c r="E12" s="213" t="s">
        <v>821</v>
      </c>
      <c r="F12" s="3" t="s">
        <v>634</v>
      </c>
      <c r="G12"/>
    </row>
    <row r="13" spans="1:12">
      <c r="C13" s="213" t="s">
        <v>1119</v>
      </c>
      <c r="D13" s="3" t="s">
        <v>827</v>
      </c>
      <c r="E13" s="213" t="s">
        <v>1119</v>
      </c>
      <c r="F13" s="3" t="s">
        <v>827</v>
      </c>
      <c r="G13"/>
    </row>
    <row r="14" spans="1:12">
      <c r="C14" s="5" t="s">
        <v>2006</v>
      </c>
      <c r="D14" s="221" t="s">
        <v>2067</v>
      </c>
      <c r="E14" s="5" t="s">
        <v>2006</v>
      </c>
      <c r="F14" s="221" t="s">
        <v>2067</v>
      </c>
      <c r="G14"/>
    </row>
    <row r="15" spans="1:12">
      <c r="G15"/>
    </row>
    <row r="16" spans="1:12">
      <c r="G16"/>
    </row>
    <row r="17" spans="7:7">
      <c r="G17"/>
    </row>
    <row r="18" spans="7:7">
      <c r="G18"/>
    </row>
  </sheetData>
  <mergeCells count="4">
    <mergeCell ref="I3:K3"/>
    <mergeCell ref="E8:F8"/>
    <mergeCell ref="C8:D8"/>
    <mergeCell ref="B3:F4"/>
  </mergeCells>
  <printOptions horizontalCentered="1"/>
  <pageMargins left="0.27559055118110237" right="0.15748031496062992" top="0.74803149606299213" bottom="0.74803149606299213" header="0.31496062992125984" footer="0.31496062992125984"/>
  <pageSetup paperSize="9" scale="85" orientation="portrait" r:id="rId1"/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 xr:uid="{00000000-0002-0000-0B00-000000000000}">
          <x14:formula1>
            <xm:f>'Цвет корпуса шкафа'!A2:A26</xm:f>
          </x14:formula1>
          <xm:sqref>J5</xm:sqref>
        </x14:dataValidation>
        <x14:dataValidation type="list" allowBlank="1" showInputMessage="1" showErrorMessage="1" xr:uid="{00000000-0002-0000-0B00-000001000000}">
          <x14:formula1>
            <xm:f>'Цвет столешницы'!A2:A25</xm:f>
          </x14:formula1>
          <xm:sqref>I5</xm:sqref>
        </x14:dataValidation>
        <x14:dataValidation type="list" allowBlank="1" showInputMessage="1" showErrorMessage="1" xr:uid="{00000000-0002-0000-0B00-000002000000}">
          <x14:formula1>
            <xm:f>'Цвет лючка'!A2:A30</xm:f>
          </x14:formula1>
          <xm:sqref>K5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dimension ref="A1:O113"/>
  <sheetViews>
    <sheetView topLeftCell="B1" zoomScaleNormal="100" workbookViewId="0">
      <selection activeCell="H99" sqref="H99"/>
    </sheetView>
  </sheetViews>
  <sheetFormatPr defaultRowHeight="15"/>
  <cols>
    <col min="1" max="1" width="23.42578125" hidden="1" customWidth="1"/>
    <col min="2" max="2" width="24.28515625" customWidth="1"/>
    <col min="3" max="3" width="18.5703125" customWidth="1"/>
    <col min="4" max="4" width="27" customWidth="1"/>
    <col min="5" max="5" width="21.140625" customWidth="1"/>
    <col min="6" max="6" width="15.7109375" customWidth="1"/>
    <col min="7" max="7" width="14.7109375" customWidth="1"/>
    <col min="8" max="8" width="14.85546875" customWidth="1"/>
    <col min="9" max="9" width="17" customWidth="1"/>
    <col min="10" max="10" width="25" customWidth="1"/>
    <col min="11" max="11" width="18.42578125" customWidth="1"/>
    <col min="259" max="259" width="18" customWidth="1"/>
    <col min="260" max="260" width="13.42578125" customWidth="1"/>
    <col min="261" max="261" width="21.85546875" customWidth="1"/>
    <col min="262" max="262" width="19.5703125" customWidth="1"/>
    <col min="263" max="263" width="11.5703125" customWidth="1"/>
    <col min="264" max="264" width="10.7109375" customWidth="1"/>
    <col min="515" max="515" width="18" customWidth="1"/>
    <col min="516" max="516" width="13.42578125" customWidth="1"/>
    <col min="517" max="517" width="21.85546875" customWidth="1"/>
    <col min="518" max="518" width="19.5703125" customWidth="1"/>
    <col min="519" max="519" width="11.5703125" customWidth="1"/>
    <col min="520" max="520" width="10.7109375" customWidth="1"/>
    <col min="771" max="771" width="18" customWidth="1"/>
    <col min="772" max="772" width="13.42578125" customWidth="1"/>
    <col min="773" max="773" width="21.85546875" customWidth="1"/>
    <col min="774" max="774" width="19.5703125" customWidth="1"/>
    <col min="775" max="775" width="11.5703125" customWidth="1"/>
    <col min="776" max="776" width="10.7109375" customWidth="1"/>
    <col min="1027" max="1027" width="18" customWidth="1"/>
    <col min="1028" max="1028" width="13.42578125" customWidth="1"/>
    <col min="1029" max="1029" width="21.85546875" customWidth="1"/>
    <col min="1030" max="1030" width="19.5703125" customWidth="1"/>
    <col min="1031" max="1031" width="11.5703125" customWidth="1"/>
    <col min="1032" max="1032" width="10.7109375" customWidth="1"/>
    <col min="1283" max="1283" width="18" customWidth="1"/>
    <col min="1284" max="1284" width="13.42578125" customWidth="1"/>
    <col min="1285" max="1285" width="21.85546875" customWidth="1"/>
    <col min="1286" max="1286" width="19.5703125" customWidth="1"/>
    <col min="1287" max="1287" width="11.5703125" customWidth="1"/>
    <col min="1288" max="1288" width="10.7109375" customWidth="1"/>
    <col min="1539" max="1539" width="18" customWidth="1"/>
    <col min="1540" max="1540" width="13.42578125" customWidth="1"/>
    <col min="1541" max="1541" width="21.85546875" customWidth="1"/>
    <col min="1542" max="1542" width="19.5703125" customWidth="1"/>
    <col min="1543" max="1543" width="11.5703125" customWidth="1"/>
    <col min="1544" max="1544" width="10.7109375" customWidth="1"/>
    <col min="1795" max="1795" width="18" customWidth="1"/>
    <col min="1796" max="1796" width="13.42578125" customWidth="1"/>
    <col min="1797" max="1797" width="21.85546875" customWidth="1"/>
    <col min="1798" max="1798" width="19.5703125" customWidth="1"/>
    <col min="1799" max="1799" width="11.5703125" customWidth="1"/>
    <col min="1800" max="1800" width="10.7109375" customWidth="1"/>
    <col min="2051" max="2051" width="18" customWidth="1"/>
    <col min="2052" max="2052" width="13.42578125" customWidth="1"/>
    <col min="2053" max="2053" width="21.85546875" customWidth="1"/>
    <col min="2054" max="2054" width="19.5703125" customWidth="1"/>
    <col min="2055" max="2055" width="11.5703125" customWidth="1"/>
    <col min="2056" max="2056" width="10.7109375" customWidth="1"/>
    <col min="2307" max="2307" width="18" customWidth="1"/>
    <col min="2308" max="2308" width="13.42578125" customWidth="1"/>
    <col min="2309" max="2309" width="21.85546875" customWidth="1"/>
    <col min="2310" max="2310" width="19.5703125" customWidth="1"/>
    <col min="2311" max="2311" width="11.5703125" customWidth="1"/>
    <col min="2312" max="2312" width="10.7109375" customWidth="1"/>
    <col min="2563" max="2563" width="18" customWidth="1"/>
    <col min="2564" max="2564" width="13.42578125" customWidth="1"/>
    <col min="2565" max="2565" width="21.85546875" customWidth="1"/>
    <col min="2566" max="2566" width="19.5703125" customWidth="1"/>
    <col min="2567" max="2567" width="11.5703125" customWidth="1"/>
    <col min="2568" max="2568" width="10.7109375" customWidth="1"/>
    <col min="2819" max="2819" width="18" customWidth="1"/>
    <col min="2820" max="2820" width="13.42578125" customWidth="1"/>
    <col min="2821" max="2821" width="21.85546875" customWidth="1"/>
    <col min="2822" max="2822" width="19.5703125" customWidth="1"/>
    <col min="2823" max="2823" width="11.5703125" customWidth="1"/>
    <col min="2824" max="2824" width="10.7109375" customWidth="1"/>
    <col min="3075" max="3075" width="18" customWidth="1"/>
    <col min="3076" max="3076" width="13.42578125" customWidth="1"/>
    <col min="3077" max="3077" width="21.85546875" customWidth="1"/>
    <col min="3078" max="3078" width="19.5703125" customWidth="1"/>
    <col min="3079" max="3079" width="11.5703125" customWidth="1"/>
    <col min="3080" max="3080" width="10.7109375" customWidth="1"/>
    <col min="3331" max="3331" width="18" customWidth="1"/>
    <col min="3332" max="3332" width="13.42578125" customWidth="1"/>
    <col min="3333" max="3333" width="21.85546875" customWidth="1"/>
    <col min="3334" max="3334" width="19.5703125" customWidth="1"/>
    <col min="3335" max="3335" width="11.5703125" customWidth="1"/>
    <col min="3336" max="3336" width="10.7109375" customWidth="1"/>
    <col min="3587" max="3587" width="18" customWidth="1"/>
    <col min="3588" max="3588" width="13.42578125" customWidth="1"/>
    <col min="3589" max="3589" width="21.85546875" customWidth="1"/>
    <col min="3590" max="3590" width="19.5703125" customWidth="1"/>
    <col min="3591" max="3591" width="11.5703125" customWidth="1"/>
    <col min="3592" max="3592" width="10.7109375" customWidth="1"/>
    <col min="3843" max="3843" width="18" customWidth="1"/>
    <col min="3844" max="3844" width="13.42578125" customWidth="1"/>
    <col min="3845" max="3845" width="21.85546875" customWidth="1"/>
    <col min="3846" max="3846" width="19.5703125" customWidth="1"/>
    <col min="3847" max="3847" width="11.5703125" customWidth="1"/>
    <col min="3848" max="3848" width="10.7109375" customWidth="1"/>
    <col min="4099" max="4099" width="18" customWidth="1"/>
    <col min="4100" max="4100" width="13.42578125" customWidth="1"/>
    <col min="4101" max="4101" width="21.85546875" customWidth="1"/>
    <col min="4102" max="4102" width="19.5703125" customWidth="1"/>
    <col min="4103" max="4103" width="11.5703125" customWidth="1"/>
    <col min="4104" max="4104" width="10.7109375" customWidth="1"/>
    <col min="4355" max="4355" width="18" customWidth="1"/>
    <col min="4356" max="4356" width="13.42578125" customWidth="1"/>
    <col min="4357" max="4357" width="21.85546875" customWidth="1"/>
    <col min="4358" max="4358" width="19.5703125" customWidth="1"/>
    <col min="4359" max="4359" width="11.5703125" customWidth="1"/>
    <col min="4360" max="4360" width="10.7109375" customWidth="1"/>
    <col min="4611" max="4611" width="18" customWidth="1"/>
    <col min="4612" max="4612" width="13.42578125" customWidth="1"/>
    <col min="4613" max="4613" width="21.85546875" customWidth="1"/>
    <col min="4614" max="4614" width="19.5703125" customWidth="1"/>
    <col min="4615" max="4615" width="11.5703125" customWidth="1"/>
    <col min="4616" max="4616" width="10.7109375" customWidth="1"/>
    <col min="4867" max="4867" width="18" customWidth="1"/>
    <col min="4868" max="4868" width="13.42578125" customWidth="1"/>
    <col min="4869" max="4869" width="21.85546875" customWidth="1"/>
    <col min="4870" max="4870" width="19.5703125" customWidth="1"/>
    <col min="4871" max="4871" width="11.5703125" customWidth="1"/>
    <col min="4872" max="4872" width="10.7109375" customWidth="1"/>
    <col min="5123" max="5123" width="18" customWidth="1"/>
    <col min="5124" max="5124" width="13.42578125" customWidth="1"/>
    <col min="5125" max="5125" width="21.85546875" customWidth="1"/>
    <col min="5126" max="5126" width="19.5703125" customWidth="1"/>
    <col min="5127" max="5127" width="11.5703125" customWidth="1"/>
    <col min="5128" max="5128" width="10.7109375" customWidth="1"/>
    <col min="5379" max="5379" width="18" customWidth="1"/>
    <col min="5380" max="5380" width="13.42578125" customWidth="1"/>
    <col min="5381" max="5381" width="21.85546875" customWidth="1"/>
    <col min="5382" max="5382" width="19.5703125" customWidth="1"/>
    <col min="5383" max="5383" width="11.5703125" customWidth="1"/>
    <col min="5384" max="5384" width="10.7109375" customWidth="1"/>
    <col min="5635" max="5635" width="18" customWidth="1"/>
    <col min="5636" max="5636" width="13.42578125" customWidth="1"/>
    <col min="5637" max="5637" width="21.85546875" customWidth="1"/>
    <col min="5638" max="5638" width="19.5703125" customWidth="1"/>
    <col min="5639" max="5639" width="11.5703125" customWidth="1"/>
    <col min="5640" max="5640" width="10.7109375" customWidth="1"/>
    <col min="5891" max="5891" width="18" customWidth="1"/>
    <col min="5892" max="5892" width="13.42578125" customWidth="1"/>
    <col min="5893" max="5893" width="21.85546875" customWidth="1"/>
    <col min="5894" max="5894" width="19.5703125" customWidth="1"/>
    <col min="5895" max="5895" width="11.5703125" customWidth="1"/>
    <col min="5896" max="5896" width="10.7109375" customWidth="1"/>
    <col min="6147" max="6147" width="18" customWidth="1"/>
    <col min="6148" max="6148" width="13.42578125" customWidth="1"/>
    <col min="6149" max="6149" width="21.85546875" customWidth="1"/>
    <col min="6150" max="6150" width="19.5703125" customWidth="1"/>
    <col min="6151" max="6151" width="11.5703125" customWidth="1"/>
    <col min="6152" max="6152" width="10.7109375" customWidth="1"/>
    <col min="6403" max="6403" width="18" customWidth="1"/>
    <col min="6404" max="6404" width="13.42578125" customWidth="1"/>
    <col min="6405" max="6405" width="21.85546875" customWidth="1"/>
    <col min="6406" max="6406" width="19.5703125" customWidth="1"/>
    <col min="6407" max="6407" width="11.5703125" customWidth="1"/>
    <col min="6408" max="6408" width="10.7109375" customWidth="1"/>
    <col min="6659" max="6659" width="18" customWidth="1"/>
    <col min="6660" max="6660" width="13.42578125" customWidth="1"/>
    <col min="6661" max="6661" width="21.85546875" customWidth="1"/>
    <col min="6662" max="6662" width="19.5703125" customWidth="1"/>
    <col min="6663" max="6663" width="11.5703125" customWidth="1"/>
    <col min="6664" max="6664" width="10.7109375" customWidth="1"/>
    <col min="6915" max="6915" width="18" customWidth="1"/>
    <col min="6916" max="6916" width="13.42578125" customWidth="1"/>
    <col min="6917" max="6917" width="21.85546875" customWidth="1"/>
    <col min="6918" max="6918" width="19.5703125" customWidth="1"/>
    <col min="6919" max="6919" width="11.5703125" customWidth="1"/>
    <col min="6920" max="6920" width="10.7109375" customWidth="1"/>
    <col min="7171" max="7171" width="18" customWidth="1"/>
    <col min="7172" max="7172" width="13.42578125" customWidth="1"/>
    <col min="7173" max="7173" width="21.85546875" customWidth="1"/>
    <col min="7174" max="7174" width="19.5703125" customWidth="1"/>
    <col min="7175" max="7175" width="11.5703125" customWidth="1"/>
    <col min="7176" max="7176" width="10.7109375" customWidth="1"/>
    <col min="7427" max="7427" width="18" customWidth="1"/>
    <col min="7428" max="7428" width="13.42578125" customWidth="1"/>
    <col min="7429" max="7429" width="21.85546875" customWidth="1"/>
    <col min="7430" max="7430" width="19.5703125" customWidth="1"/>
    <col min="7431" max="7431" width="11.5703125" customWidth="1"/>
    <col min="7432" max="7432" width="10.7109375" customWidth="1"/>
    <col min="7683" max="7683" width="18" customWidth="1"/>
    <col min="7684" max="7684" width="13.42578125" customWidth="1"/>
    <col min="7685" max="7685" width="21.85546875" customWidth="1"/>
    <col min="7686" max="7686" width="19.5703125" customWidth="1"/>
    <col min="7687" max="7687" width="11.5703125" customWidth="1"/>
    <col min="7688" max="7688" width="10.7109375" customWidth="1"/>
    <col min="7939" max="7939" width="18" customWidth="1"/>
    <col min="7940" max="7940" width="13.42578125" customWidth="1"/>
    <col min="7941" max="7941" width="21.85546875" customWidth="1"/>
    <col min="7942" max="7942" width="19.5703125" customWidth="1"/>
    <col min="7943" max="7943" width="11.5703125" customWidth="1"/>
    <col min="7944" max="7944" width="10.7109375" customWidth="1"/>
    <col min="8195" max="8195" width="18" customWidth="1"/>
    <col min="8196" max="8196" width="13.42578125" customWidth="1"/>
    <col min="8197" max="8197" width="21.85546875" customWidth="1"/>
    <col min="8198" max="8198" width="19.5703125" customWidth="1"/>
    <col min="8199" max="8199" width="11.5703125" customWidth="1"/>
    <col min="8200" max="8200" width="10.7109375" customWidth="1"/>
    <col min="8451" max="8451" width="18" customWidth="1"/>
    <col min="8452" max="8452" width="13.42578125" customWidth="1"/>
    <col min="8453" max="8453" width="21.85546875" customWidth="1"/>
    <col min="8454" max="8454" width="19.5703125" customWidth="1"/>
    <col min="8455" max="8455" width="11.5703125" customWidth="1"/>
    <col min="8456" max="8456" width="10.7109375" customWidth="1"/>
    <col min="8707" max="8707" width="18" customWidth="1"/>
    <col min="8708" max="8708" width="13.42578125" customWidth="1"/>
    <col min="8709" max="8709" width="21.85546875" customWidth="1"/>
    <col min="8710" max="8710" width="19.5703125" customWidth="1"/>
    <col min="8711" max="8711" width="11.5703125" customWidth="1"/>
    <col min="8712" max="8712" width="10.7109375" customWidth="1"/>
    <col min="8963" max="8963" width="18" customWidth="1"/>
    <col min="8964" max="8964" width="13.42578125" customWidth="1"/>
    <col min="8965" max="8965" width="21.85546875" customWidth="1"/>
    <col min="8966" max="8966" width="19.5703125" customWidth="1"/>
    <col min="8967" max="8967" width="11.5703125" customWidth="1"/>
    <col min="8968" max="8968" width="10.7109375" customWidth="1"/>
    <col min="9219" max="9219" width="18" customWidth="1"/>
    <col min="9220" max="9220" width="13.42578125" customWidth="1"/>
    <col min="9221" max="9221" width="21.85546875" customWidth="1"/>
    <col min="9222" max="9222" width="19.5703125" customWidth="1"/>
    <col min="9223" max="9223" width="11.5703125" customWidth="1"/>
    <col min="9224" max="9224" width="10.7109375" customWidth="1"/>
    <col min="9475" max="9475" width="18" customWidth="1"/>
    <col min="9476" max="9476" width="13.42578125" customWidth="1"/>
    <col min="9477" max="9477" width="21.85546875" customWidth="1"/>
    <col min="9478" max="9478" width="19.5703125" customWidth="1"/>
    <col min="9479" max="9479" width="11.5703125" customWidth="1"/>
    <col min="9480" max="9480" width="10.7109375" customWidth="1"/>
    <col min="9731" max="9731" width="18" customWidth="1"/>
    <col min="9732" max="9732" width="13.42578125" customWidth="1"/>
    <col min="9733" max="9733" width="21.85546875" customWidth="1"/>
    <col min="9734" max="9734" width="19.5703125" customWidth="1"/>
    <col min="9735" max="9735" width="11.5703125" customWidth="1"/>
    <col min="9736" max="9736" width="10.7109375" customWidth="1"/>
    <col min="9987" max="9987" width="18" customWidth="1"/>
    <col min="9988" max="9988" width="13.42578125" customWidth="1"/>
    <col min="9989" max="9989" width="21.85546875" customWidth="1"/>
    <col min="9990" max="9990" width="19.5703125" customWidth="1"/>
    <col min="9991" max="9991" width="11.5703125" customWidth="1"/>
    <col min="9992" max="9992" width="10.7109375" customWidth="1"/>
    <col min="10243" max="10243" width="18" customWidth="1"/>
    <col min="10244" max="10244" width="13.42578125" customWidth="1"/>
    <col min="10245" max="10245" width="21.85546875" customWidth="1"/>
    <col min="10246" max="10246" width="19.5703125" customWidth="1"/>
    <col min="10247" max="10247" width="11.5703125" customWidth="1"/>
    <col min="10248" max="10248" width="10.7109375" customWidth="1"/>
    <col min="10499" max="10499" width="18" customWidth="1"/>
    <col min="10500" max="10500" width="13.42578125" customWidth="1"/>
    <col min="10501" max="10501" width="21.85546875" customWidth="1"/>
    <col min="10502" max="10502" width="19.5703125" customWidth="1"/>
    <col min="10503" max="10503" width="11.5703125" customWidth="1"/>
    <col min="10504" max="10504" width="10.7109375" customWidth="1"/>
    <col min="10755" max="10755" width="18" customWidth="1"/>
    <col min="10756" max="10756" width="13.42578125" customWidth="1"/>
    <col min="10757" max="10757" width="21.85546875" customWidth="1"/>
    <col min="10758" max="10758" width="19.5703125" customWidth="1"/>
    <col min="10759" max="10759" width="11.5703125" customWidth="1"/>
    <col min="10760" max="10760" width="10.7109375" customWidth="1"/>
    <col min="11011" max="11011" width="18" customWidth="1"/>
    <col min="11012" max="11012" width="13.42578125" customWidth="1"/>
    <col min="11013" max="11013" width="21.85546875" customWidth="1"/>
    <col min="11014" max="11014" width="19.5703125" customWidth="1"/>
    <col min="11015" max="11015" width="11.5703125" customWidth="1"/>
    <col min="11016" max="11016" width="10.7109375" customWidth="1"/>
    <col min="11267" max="11267" width="18" customWidth="1"/>
    <col min="11268" max="11268" width="13.42578125" customWidth="1"/>
    <col min="11269" max="11269" width="21.85546875" customWidth="1"/>
    <col min="11270" max="11270" width="19.5703125" customWidth="1"/>
    <col min="11271" max="11271" width="11.5703125" customWidth="1"/>
    <col min="11272" max="11272" width="10.7109375" customWidth="1"/>
    <col min="11523" max="11523" width="18" customWidth="1"/>
    <col min="11524" max="11524" width="13.42578125" customWidth="1"/>
    <col min="11525" max="11525" width="21.85546875" customWidth="1"/>
    <col min="11526" max="11526" width="19.5703125" customWidth="1"/>
    <col min="11527" max="11527" width="11.5703125" customWidth="1"/>
    <col min="11528" max="11528" width="10.7109375" customWidth="1"/>
    <col min="11779" max="11779" width="18" customWidth="1"/>
    <col min="11780" max="11780" width="13.42578125" customWidth="1"/>
    <col min="11781" max="11781" width="21.85546875" customWidth="1"/>
    <col min="11782" max="11782" width="19.5703125" customWidth="1"/>
    <col min="11783" max="11783" width="11.5703125" customWidth="1"/>
    <col min="11784" max="11784" width="10.7109375" customWidth="1"/>
    <col min="12035" max="12035" width="18" customWidth="1"/>
    <col min="12036" max="12036" width="13.42578125" customWidth="1"/>
    <col min="12037" max="12037" width="21.85546875" customWidth="1"/>
    <col min="12038" max="12038" width="19.5703125" customWidth="1"/>
    <col min="12039" max="12039" width="11.5703125" customWidth="1"/>
    <col min="12040" max="12040" width="10.7109375" customWidth="1"/>
    <col min="12291" max="12291" width="18" customWidth="1"/>
    <col min="12292" max="12292" width="13.42578125" customWidth="1"/>
    <col min="12293" max="12293" width="21.85546875" customWidth="1"/>
    <col min="12294" max="12294" width="19.5703125" customWidth="1"/>
    <col min="12295" max="12295" width="11.5703125" customWidth="1"/>
    <col min="12296" max="12296" width="10.7109375" customWidth="1"/>
    <col min="12547" max="12547" width="18" customWidth="1"/>
    <col min="12548" max="12548" width="13.42578125" customWidth="1"/>
    <col min="12549" max="12549" width="21.85546875" customWidth="1"/>
    <col min="12550" max="12550" width="19.5703125" customWidth="1"/>
    <col min="12551" max="12551" width="11.5703125" customWidth="1"/>
    <col min="12552" max="12552" width="10.7109375" customWidth="1"/>
    <col min="12803" max="12803" width="18" customWidth="1"/>
    <col min="12804" max="12804" width="13.42578125" customWidth="1"/>
    <col min="12805" max="12805" width="21.85546875" customWidth="1"/>
    <col min="12806" max="12806" width="19.5703125" customWidth="1"/>
    <col min="12807" max="12807" width="11.5703125" customWidth="1"/>
    <col min="12808" max="12808" width="10.7109375" customWidth="1"/>
    <col min="13059" max="13059" width="18" customWidth="1"/>
    <col min="13060" max="13060" width="13.42578125" customWidth="1"/>
    <col min="13061" max="13061" width="21.85546875" customWidth="1"/>
    <col min="13062" max="13062" width="19.5703125" customWidth="1"/>
    <col min="13063" max="13063" width="11.5703125" customWidth="1"/>
    <col min="13064" max="13064" width="10.7109375" customWidth="1"/>
    <col min="13315" max="13315" width="18" customWidth="1"/>
    <col min="13316" max="13316" width="13.42578125" customWidth="1"/>
    <col min="13317" max="13317" width="21.85546875" customWidth="1"/>
    <col min="13318" max="13318" width="19.5703125" customWidth="1"/>
    <col min="13319" max="13319" width="11.5703125" customWidth="1"/>
    <col min="13320" max="13320" width="10.7109375" customWidth="1"/>
    <col min="13571" max="13571" width="18" customWidth="1"/>
    <col min="13572" max="13572" width="13.42578125" customWidth="1"/>
    <col min="13573" max="13573" width="21.85546875" customWidth="1"/>
    <col min="13574" max="13574" width="19.5703125" customWidth="1"/>
    <col min="13575" max="13575" width="11.5703125" customWidth="1"/>
    <col min="13576" max="13576" width="10.7109375" customWidth="1"/>
    <col min="13827" max="13827" width="18" customWidth="1"/>
    <col min="13828" max="13828" width="13.42578125" customWidth="1"/>
    <col min="13829" max="13829" width="21.85546875" customWidth="1"/>
    <col min="13830" max="13830" width="19.5703125" customWidth="1"/>
    <col min="13831" max="13831" width="11.5703125" customWidth="1"/>
    <col min="13832" max="13832" width="10.7109375" customWidth="1"/>
    <col min="14083" max="14083" width="18" customWidth="1"/>
    <col min="14084" max="14084" width="13.42578125" customWidth="1"/>
    <col min="14085" max="14085" width="21.85546875" customWidth="1"/>
    <col min="14086" max="14086" width="19.5703125" customWidth="1"/>
    <col min="14087" max="14087" width="11.5703125" customWidth="1"/>
    <col min="14088" max="14088" width="10.7109375" customWidth="1"/>
    <col min="14339" max="14339" width="18" customWidth="1"/>
    <col min="14340" max="14340" width="13.42578125" customWidth="1"/>
    <col min="14341" max="14341" width="21.85546875" customWidth="1"/>
    <col min="14342" max="14342" width="19.5703125" customWidth="1"/>
    <col min="14343" max="14343" width="11.5703125" customWidth="1"/>
    <col min="14344" max="14344" width="10.7109375" customWidth="1"/>
    <col min="14595" max="14595" width="18" customWidth="1"/>
    <col min="14596" max="14596" width="13.42578125" customWidth="1"/>
    <col min="14597" max="14597" width="21.85546875" customWidth="1"/>
    <col min="14598" max="14598" width="19.5703125" customWidth="1"/>
    <col min="14599" max="14599" width="11.5703125" customWidth="1"/>
    <col min="14600" max="14600" width="10.7109375" customWidth="1"/>
    <col min="14851" max="14851" width="18" customWidth="1"/>
    <col min="14852" max="14852" width="13.42578125" customWidth="1"/>
    <col min="14853" max="14853" width="21.85546875" customWidth="1"/>
    <col min="14854" max="14854" width="19.5703125" customWidth="1"/>
    <col min="14855" max="14855" width="11.5703125" customWidth="1"/>
    <col min="14856" max="14856" width="10.7109375" customWidth="1"/>
    <col min="15107" max="15107" width="18" customWidth="1"/>
    <col min="15108" max="15108" width="13.42578125" customWidth="1"/>
    <col min="15109" max="15109" width="21.85546875" customWidth="1"/>
    <col min="15110" max="15110" width="19.5703125" customWidth="1"/>
    <col min="15111" max="15111" width="11.5703125" customWidth="1"/>
    <col min="15112" max="15112" width="10.7109375" customWidth="1"/>
    <col min="15363" max="15363" width="18" customWidth="1"/>
    <col min="15364" max="15364" width="13.42578125" customWidth="1"/>
    <col min="15365" max="15365" width="21.85546875" customWidth="1"/>
    <col min="15366" max="15366" width="19.5703125" customWidth="1"/>
    <col min="15367" max="15367" width="11.5703125" customWidth="1"/>
    <col min="15368" max="15368" width="10.7109375" customWidth="1"/>
    <col min="15619" max="15619" width="18" customWidth="1"/>
    <col min="15620" max="15620" width="13.42578125" customWidth="1"/>
    <col min="15621" max="15621" width="21.85546875" customWidth="1"/>
    <col min="15622" max="15622" width="19.5703125" customWidth="1"/>
    <col min="15623" max="15623" width="11.5703125" customWidth="1"/>
    <col min="15624" max="15624" width="10.7109375" customWidth="1"/>
    <col min="15875" max="15875" width="18" customWidth="1"/>
    <col min="15876" max="15876" width="13.42578125" customWidth="1"/>
    <col min="15877" max="15877" width="21.85546875" customWidth="1"/>
    <col min="15878" max="15878" width="19.5703125" customWidth="1"/>
    <col min="15879" max="15879" width="11.5703125" customWidth="1"/>
    <col min="15880" max="15880" width="10.7109375" customWidth="1"/>
    <col min="16131" max="16131" width="18" customWidth="1"/>
    <col min="16132" max="16132" width="13.42578125" customWidth="1"/>
    <col min="16133" max="16133" width="21.85546875" customWidth="1"/>
    <col min="16134" max="16134" width="19.5703125" customWidth="1"/>
    <col min="16135" max="16135" width="11.5703125" customWidth="1"/>
    <col min="16136" max="16136" width="10.7109375" customWidth="1"/>
  </cols>
  <sheetData>
    <row r="1" spans="1:15" ht="103.5" customHeight="1">
      <c r="C1" s="31"/>
      <c r="D1" s="31"/>
      <c r="E1" s="255"/>
      <c r="F1" s="31"/>
      <c r="G1" s="255">
        <f>Складская!F1</f>
        <v>46133</v>
      </c>
      <c r="H1" s="142"/>
      <c r="I1" s="708" t="s">
        <v>2132</v>
      </c>
      <c r="J1" s="708"/>
      <c r="K1" s="708"/>
      <c r="L1" s="143"/>
    </row>
    <row r="2" spans="1:15" s="1" customFormat="1" ht="33.75" customHeight="1">
      <c r="B2" s="725" t="s">
        <v>2115</v>
      </c>
      <c r="C2" s="725"/>
      <c r="D2" s="725"/>
      <c r="E2" s="725"/>
      <c r="F2" s="725"/>
      <c r="G2" s="725"/>
      <c r="H2" s="725"/>
      <c r="I2" s="653" t="s">
        <v>1321</v>
      </c>
      <c r="J2" s="653"/>
      <c r="K2" s="653"/>
    </row>
    <row r="3" spans="1:15" s="9" customFormat="1" ht="22.5" customHeight="1">
      <c r="C3" s="140"/>
      <c r="D3" s="140"/>
      <c r="E3" s="140"/>
      <c r="F3" s="140"/>
      <c r="G3" s="140"/>
      <c r="H3" s="140"/>
      <c r="I3" s="29" t="s">
        <v>1277</v>
      </c>
      <c r="J3" s="29" t="s">
        <v>1276</v>
      </c>
      <c r="K3" s="90" t="s">
        <v>1455</v>
      </c>
    </row>
    <row r="4" spans="1:15" s="215" customFormat="1" ht="30" customHeight="1">
      <c r="B4" s="727" t="s">
        <v>2748</v>
      </c>
      <c r="C4" s="727"/>
      <c r="D4" s="727"/>
      <c r="E4" s="727"/>
      <c r="F4" s="727"/>
      <c r="G4" s="727"/>
      <c r="H4" s="140"/>
      <c r="I4" s="109" t="s">
        <v>1317</v>
      </c>
      <c r="J4" s="110" t="s">
        <v>635</v>
      </c>
      <c r="K4" s="110" t="s">
        <v>634</v>
      </c>
    </row>
    <row r="5" spans="1:15" s="215" customFormat="1" ht="22.5" customHeight="1">
      <c r="B5" s="727"/>
      <c r="C5" s="727"/>
      <c r="D5" s="727"/>
      <c r="E5" s="727"/>
      <c r="F5" s="727"/>
      <c r="G5" s="727"/>
      <c r="H5" s="140"/>
      <c r="I5" s="294"/>
      <c r="J5" s="295"/>
      <c r="K5" s="295"/>
    </row>
    <row r="6" spans="1:15" s="215" customFormat="1" ht="22.5" customHeight="1">
      <c r="B6" s="300" t="s">
        <v>1461</v>
      </c>
      <c r="C6" s="299"/>
      <c r="D6" s="299"/>
      <c r="E6" s="299"/>
      <c r="F6" s="299"/>
      <c r="G6" s="299"/>
      <c r="H6" s="140"/>
      <c r="I6" s="294"/>
      <c r="J6" s="295"/>
      <c r="K6" s="295"/>
    </row>
    <row r="7" spans="1:15" s="9" customFormat="1" ht="66.75" customHeight="1">
      <c r="C7" s="62"/>
      <c r="D7" s="62"/>
      <c r="E7" s="62"/>
      <c r="F7" s="62"/>
      <c r="G7" s="62"/>
      <c r="H7" s="62"/>
      <c r="I7" s="294"/>
      <c r="J7" s="295"/>
      <c r="K7" s="295"/>
    </row>
    <row r="8" spans="1:15" s="65" customFormat="1" ht="18" customHeight="1">
      <c r="B8" s="141" t="s">
        <v>2122</v>
      </c>
      <c r="C8" s="141"/>
      <c r="D8" s="141"/>
      <c r="E8" s="141"/>
      <c r="F8" s="141"/>
      <c r="G8" s="141"/>
      <c r="H8" s="141"/>
      <c r="I8" s="57"/>
      <c r="J8" s="9"/>
      <c r="K8" s="58"/>
      <c r="L8" s="67"/>
      <c r="M8" s="67"/>
      <c r="N8" s="67"/>
      <c r="O8" s="66"/>
    </row>
    <row r="9" spans="1:15" s="65" customFormat="1" ht="104.25" customHeight="1">
      <c r="B9" s="106"/>
      <c r="C9" s="95"/>
      <c r="D9" s="95"/>
      <c r="E9" s="95"/>
      <c r="F9" s="95"/>
      <c r="G9" s="167"/>
      <c r="H9" s="168"/>
      <c r="I9" s="64"/>
      <c r="K9" s="63"/>
      <c r="L9" s="67"/>
      <c r="M9" s="67"/>
      <c r="N9" s="67"/>
      <c r="O9" s="66"/>
    </row>
    <row r="10" spans="1:15" s="65" customFormat="1" ht="29.25" customHeight="1">
      <c r="B10" s="728" t="s">
        <v>2133</v>
      </c>
      <c r="C10" s="728"/>
      <c r="D10" s="728"/>
      <c r="E10" s="728"/>
      <c r="F10" s="728"/>
      <c r="G10" s="728"/>
      <c r="H10" s="558"/>
      <c r="I10" s="64"/>
      <c r="K10" s="63"/>
      <c r="L10" s="95"/>
      <c r="M10" s="95"/>
      <c r="N10" s="95"/>
      <c r="O10" s="66"/>
    </row>
    <row r="11" spans="1:15" s="65" customFormat="1" ht="44.25" customHeight="1">
      <c r="A11" s="27" t="s">
        <v>0</v>
      </c>
      <c r="B11" s="27" t="s">
        <v>0</v>
      </c>
      <c r="C11" s="27" t="s">
        <v>85</v>
      </c>
      <c r="D11" s="28" t="s">
        <v>1</v>
      </c>
      <c r="E11" s="29" t="s">
        <v>86</v>
      </c>
      <c r="F11" s="310" t="s">
        <v>2753</v>
      </c>
      <c r="G11" s="310" t="s">
        <v>2752</v>
      </c>
      <c r="H11" s="106"/>
    </row>
    <row r="12" spans="1:15" s="65" customFormat="1" ht="63" customHeight="1">
      <c r="A12" s="23" t="s">
        <v>1462</v>
      </c>
      <c r="B12" s="225" t="str">
        <f>CONCATENATE(A12,".",VLOOKUP($I$4,'Цвет ткани'!A:B,2,0),"+AKS161.",VLOOKUP($K$4,'Цвет мет. опор'!A:B,2,0))</f>
        <v>EVL511.2+AKS161.ANT</v>
      </c>
      <c r="C12" s="711"/>
      <c r="D12" s="17" t="s">
        <v>1467</v>
      </c>
      <c r="E12" s="5" t="s">
        <v>1395</v>
      </c>
      <c r="F12" s="535">
        <v>8257</v>
      </c>
      <c r="G12" s="391">
        <f>F12+$F$83</f>
        <v>10648</v>
      </c>
    </row>
    <row r="13" spans="1:15" s="9" customFormat="1" ht="63" customHeight="1">
      <c r="A13" s="215" t="s">
        <v>584</v>
      </c>
      <c r="B13" s="225" t="str">
        <f>CONCATENATE(A13,".",VLOOKUP($I$4,'Цвет ткани'!A:B,2,0),"+AKS161.",VLOOKUP($K$4,'Цвет мет. опор'!A:B,2,0))</f>
        <v>EVL500.2+AKS161.ANT</v>
      </c>
      <c r="C13" s="712"/>
      <c r="D13" s="17" t="s">
        <v>1468</v>
      </c>
      <c r="E13" s="5" t="s">
        <v>585</v>
      </c>
      <c r="F13" s="535">
        <v>8759</v>
      </c>
      <c r="G13" s="391">
        <f>F13+$F$83</f>
        <v>11150</v>
      </c>
    </row>
    <row r="14" spans="1:15" s="9" customFormat="1" ht="63" customHeight="1">
      <c r="A14" s="215" t="s">
        <v>587</v>
      </c>
      <c r="B14" s="225" t="str">
        <f>CONCATENATE(A14,".",VLOOKUP($I$4,'Цвет ткани'!A:B,2,0),"+AKS161.",VLOOKUP($K$4,'Цвет мет. опор'!A:B,2,0))</f>
        <v>EVL502.2+AKS161.ANT</v>
      </c>
      <c r="C14" s="713"/>
      <c r="D14" s="17" t="s">
        <v>1471</v>
      </c>
      <c r="E14" s="5" t="s">
        <v>588</v>
      </c>
      <c r="F14" s="535">
        <v>9380</v>
      </c>
      <c r="G14" s="391">
        <f>F14+$F$83</f>
        <v>11771</v>
      </c>
    </row>
    <row r="15" spans="1:15" s="9" customFormat="1" ht="63" customHeight="1">
      <c r="A15" s="23" t="s">
        <v>590</v>
      </c>
      <c r="B15" s="225" t="str">
        <f>CONCATENATE(A15,".",VLOOKUP($I$4,'Цвет ткани'!A:B,2,0),"+AKS161.",VLOOKUP($K$4,'Цвет мет. опор'!A:B,2,0))</f>
        <v>EVL504.2+AKS161.ANT</v>
      </c>
      <c r="C15" s="714"/>
      <c r="D15" s="17" t="s">
        <v>1469</v>
      </c>
      <c r="E15" s="5" t="s">
        <v>591</v>
      </c>
      <c r="F15" s="535">
        <v>12427</v>
      </c>
      <c r="G15" s="391">
        <f>F15+$F$83</f>
        <v>14818</v>
      </c>
    </row>
    <row r="16" spans="1:15" s="9" customFormat="1" ht="63" customHeight="1">
      <c r="A16" s="23" t="s">
        <v>593</v>
      </c>
      <c r="B16" s="225" t="str">
        <f>CONCATENATE(A16,".",VLOOKUP($I$4,'Цвет ткани'!A:B,2,0),"+AKS161.",VLOOKUP($K$4,'Цвет мет. опор'!A:B,2,0))</f>
        <v>EVL506.2+AKS161.ANT</v>
      </c>
      <c r="C16" s="715"/>
      <c r="D16" s="17" t="s">
        <v>1470</v>
      </c>
      <c r="E16" s="5" t="s">
        <v>594</v>
      </c>
      <c r="F16" s="535">
        <v>13482</v>
      </c>
      <c r="G16" s="391">
        <f>F16+$F$83</f>
        <v>15873</v>
      </c>
    </row>
    <row r="17" spans="1:10" s="215" customFormat="1" ht="33" customHeight="1">
      <c r="A17" s="298"/>
      <c r="B17" s="166" t="s">
        <v>1463</v>
      </c>
      <c r="C17" s="154"/>
      <c r="D17" s="155"/>
      <c r="E17" s="6"/>
      <c r="F17" s="156"/>
      <c r="G17" s="156"/>
      <c r="H17" s="105"/>
    </row>
    <row r="18" spans="1:10" s="215" customFormat="1" ht="66" customHeight="1">
      <c r="A18" s="259"/>
      <c r="B18" s="153"/>
      <c r="C18" s="154"/>
      <c r="D18" s="155"/>
      <c r="E18" s="6"/>
      <c r="F18" s="156"/>
      <c r="G18" s="156"/>
      <c r="H18" s="105"/>
      <c r="I18" s="9"/>
    </row>
    <row r="19" spans="1:10" s="163" customFormat="1" ht="33.75" customHeight="1">
      <c r="B19" s="728" t="s">
        <v>2133</v>
      </c>
      <c r="C19" s="728"/>
      <c r="D19" s="728"/>
      <c r="E19" s="728"/>
      <c r="F19" s="728"/>
      <c r="G19" s="728"/>
      <c r="H19" s="558"/>
      <c r="I19" s="215"/>
    </row>
    <row r="20" spans="1:10" s="163" customFormat="1" ht="41.25" customHeight="1">
      <c r="A20" s="27" t="s">
        <v>0</v>
      </c>
      <c r="B20" s="27" t="s">
        <v>0</v>
      </c>
      <c r="C20" s="27" t="s">
        <v>85</v>
      </c>
      <c r="D20" s="28" t="s">
        <v>1</v>
      </c>
      <c r="E20" s="29" t="s">
        <v>86</v>
      </c>
      <c r="F20" s="310" t="s">
        <v>2753</v>
      </c>
      <c r="G20" s="310" t="s">
        <v>2752</v>
      </c>
      <c r="H20" s="537"/>
    </row>
    <row r="21" spans="1:10" s="163" customFormat="1" ht="63" customHeight="1">
      <c r="A21" s="23" t="s">
        <v>2397</v>
      </c>
      <c r="B21" s="296" t="str">
        <f>CONCATENATE(A21,".",VLOOKUP($J$4,'Цвет столешницы'!A:B,2),"+AKS161.",VLOOKUP($K$4,'Цвет мет. опор'!A:B,2,0))</f>
        <v>EVL511W.H+AKS161.ANT</v>
      </c>
      <c r="C21" s="716"/>
      <c r="D21" s="22" t="s">
        <v>1472</v>
      </c>
      <c r="E21" s="2" t="s">
        <v>1398</v>
      </c>
      <c r="F21" s="390">
        <v>3541</v>
      </c>
      <c r="G21" s="391">
        <f>F21+$F$83</f>
        <v>5932</v>
      </c>
    </row>
    <row r="22" spans="1:10" s="163" customFormat="1" ht="63" customHeight="1">
      <c r="A22" s="23" t="s">
        <v>2398</v>
      </c>
      <c r="B22" s="296" t="str">
        <f>CONCATENATE(A22,".",VLOOKUP($J$4,'Цвет столешницы'!A:B,2),"+AKS161.",VLOOKUP($K$4,'Цвет мет. опор'!A:B,2,0))</f>
        <v>EVL500W.H+AKS161.ANT</v>
      </c>
      <c r="C22" s="717"/>
      <c r="D22" s="22" t="s">
        <v>1473</v>
      </c>
      <c r="E22" s="2" t="s">
        <v>602</v>
      </c>
      <c r="F22" s="549">
        <v>4107</v>
      </c>
      <c r="G22" s="391">
        <f>F22+$F$83</f>
        <v>6498</v>
      </c>
    </row>
    <row r="23" spans="1:10" s="163" customFormat="1" ht="63" customHeight="1">
      <c r="A23" s="23" t="s">
        <v>2399</v>
      </c>
      <c r="B23" s="296" t="str">
        <f>CONCATENATE(A23,".",VLOOKUP($J$4,'Цвет столешницы'!A:B,2),"+AKS161.",VLOOKUP($K$4,'Цвет мет. опор'!A:B,2,0))</f>
        <v>EVL502W.H+AKS161.ANT</v>
      </c>
      <c r="C23" s="718"/>
      <c r="D23" s="22" t="s">
        <v>1474</v>
      </c>
      <c r="E23" s="2" t="s">
        <v>603</v>
      </c>
      <c r="F23" s="390">
        <v>4807</v>
      </c>
      <c r="G23" s="391">
        <f>F23+$F$83</f>
        <v>7198</v>
      </c>
    </row>
    <row r="24" spans="1:10" s="163" customFormat="1" ht="63" customHeight="1">
      <c r="A24" s="23" t="s">
        <v>2400</v>
      </c>
      <c r="B24" s="296" t="str">
        <f>CONCATENATE(A24,".",VLOOKUP($J$4,'Цвет столешницы'!A:B,2),"+AKS161.",VLOOKUP($K$4,'Цвет мет. опор'!A:B,2,0))</f>
        <v>EVL504W.H+AKS161.ANT</v>
      </c>
      <c r="C24" s="719"/>
      <c r="D24" s="22" t="s">
        <v>1475</v>
      </c>
      <c r="E24" s="2" t="s">
        <v>604</v>
      </c>
      <c r="F24" s="390">
        <v>5498</v>
      </c>
      <c r="G24" s="391">
        <f>F24+$F$83</f>
        <v>7889</v>
      </c>
    </row>
    <row r="25" spans="1:10" s="9" customFormat="1" ht="63" customHeight="1">
      <c r="A25" s="23" t="s">
        <v>2401</v>
      </c>
      <c r="B25" s="296" t="str">
        <f>CONCATENATE(A25,".",VLOOKUP($J$4,'Цвет столешницы'!A:B,2),"+AKS161.",VLOOKUP($K$4,'Цвет мет. опор'!A:B,2,0))</f>
        <v>EVL506W.H+AKS161.ANT</v>
      </c>
      <c r="C25" s="720"/>
      <c r="D25" s="22" t="s">
        <v>1476</v>
      </c>
      <c r="E25" s="2" t="s">
        <v>605</v>
      </c>
      <c r="F25" s="390">
        <v>6193</v>
      </c>
      <c r="G25" s="391">
        <f>F25+$F$83</f>
        <v>8584</v>
      </c>
    </row>
    <row r="26" spans="1:10" s="163" customFormat="1" ht="75.75" customHeight="1">
      <c r="A26" s="151"/>
      <c r="B26" s="709" t="s">
        <v>2749</v>
      </c>
      <c r="C26" s="709"/>
      <c r="D26" s="709"/>
      <c r="E26" s="6"/>
      <c r="F26" s="6"/>
      <c r="G26" s="156"/>
      <c r="H26" s="105"/>
      <c r="I26" s="9"/>
    </row>
    <row r="27" spans="1:10" s="215" customFormat="1" ht="38.25" customHeight="1">
      <c r="A27" s="728" t="s">
        <v>2134</v>
      </c>
      <c r="B27" s="728"/>
      <c r="C27" s="728"/>
      <c r="D27" s="728"/>
      <c r="E27" s="728"/>
      <c r="F27" s="310" t="s">
        <v>2753</v>
      </c>
      <c r="G27" s="310" t="s">
        <v>2752</v>
      </c>
    </row>
    <row r="28" spans="1:10" s="9" customFormat="1" ht="54.75" customHeight="1">
      <c r="A28" s="23" t="s">
        <v>596</v>
      </c>
      <c r="B28" s="296" t="str">
        <f>CONCATENATE(A28,".",VLOOKUP($I$4,'Цвет ткани'!A:B,2,0),"+AKS177.",VLOOKUP($K$4,'Цвет мет. опор'!A:B,2,0))</f>
        <v>EVL508.2+AKS177.ANT</v>
      </c>
      <c r="C28" s="60"/>
      <c r="D28" s="22" t="s">
        <v>2808</v>
      </c>
      <c r="E28" s="7" t="s">
        <v>597</v>
      </c>
      <c r="F28" s="390">
        <v>3323</v>
      </c>
      <c r="G28" s="391">
        <f>F28+$F$82</f>
        <v>6949</v>
      </c>
    </row>
    <row r="29" spans="1:10" s="9" customFormat="1" ht="54.75" customHeight="1">
      <c r="A29" s="23" t="s">
        <v>598</v>
      </c>
      <c r="B29" s="225" t="str">
        <f>CONCATENATE(A29,".",VLOOKUP($I$4,'Цвет ткани'!A:B,2,0),"+AKS177.",VLOOKUP($K$4,'Цвет мет. опор'!A:B,2,0))</f>
        <v>EVL509.2+AKS177.ANT</v>
      </c>
      <c r="C29" s="19"/>
      <c r="D29" s="17" t="s">
        <v>2809</v>
      </c>
      <c r="E29" s="5" t="s">
        <v>599</v>
      </c>
      <c r="F29" s="390">
        <v>4275</v>
      </c>
      <c r="G29" s="391">
        <f>F29+$F$82</f>
        <v>7901</v>
      </c>
    </row>
    <row r="30" spans="1:10" s="9" customFormat="1" ht="54.75" customHeight="1">
      <c r="A30" s="23" t="s">
        <v>600</v>
      </c>
      <c r="B30" s="296" t="str">
        <f>CONCATENATE(A30,".",VLOOKUP($I$4,'Цвет ткани'!A:B,2,0),"+AKS177.",VLOOKUP($K$4,'Цвет мет. опор'!A:B,2,0))</f>
        <v>EVL510.2+AKS177.ANT</v>
      </c>
      <c r="C30" s="60"/>
      <c r="D30" s="22" t="s">
        <v>2810</v>
      </c>
      <c r="E30" s="7" t="s">
        <v>601</v>
      </c>
      <c r="F30" s="390">
        <v>4568</v>
      </c>
      <c r="G30" s="391">
        <f>F30+$F$82</f>
        <v>8194</v>
      </c>
    </row>
    <row r="31" spans="1:10" s="163" customFormat="1" ht="90" customHeight="1">
      <c r="B31" s="710" t="s">
        <v>2136</v>
      </c>
      <c r="C31" s="710"/>
      <c r="D31" s="710"/>
      <c r="E31" s="297"/>
      <c r="F31" s="156"/>
      <c r="G31" s="156"/>
      <c r="H31" s="105"/>
      <c r="I31" s="9"/>
      <c r="J31" s="9"/>
    </row>
    <row r="32" spans="1:10" s="215" customFormat="1" ht="41.25" customHeight="1">
      <c r="A32" s="297"/>
      <c r="B32" s="737" t="s">
        <v>2134</v>
      </c>
      <c r="C32" s="738"/>
      <c r="D32" s="738"/>
      <c r="E32" s="738"/>
      <c r="F32" s="310" t="s">
        <v>2753</v>
      </c>
      <c r="G32" s="310" t="s">
        <v>2752</v>
      </c>
    </row>
    <row r="33" spans="1:8" s="163" customFormat="1" ht="54.75" customHeight="1">
      <c r="A33" s="23" t="s">
        <v>2402</v>
      </c>
      <c r="B33" s="296" t="str">
        <f>CONCATENATE(A33,".",VLOOKUP($J$4,'Цвет столешницы'!A:B,2),"+AKS177.",VLOOKUP($K$4,'Цвет мет. опор'!A:B,2,0))</f>
        <v>EVL508W.H+AKS177.ANT</v>
      </c>
      <c r="C33" s="60"/>
      <c r="D33" s="22" t="s">
        <v>2811</v>
      </c>
      <c r="E33" s="7" t="s">
        <v>606</v>
      </c>
      <c r="F33" s="390">
        <v>1327</v>
      </c>
      <c r="G33" s="391">
        <f>F33+$F$82</f>
        <v>4953</v>
      </c>
    </row>
    <row r="34" spans="1:8" s="163" customFormat="1" ht="54.75" customHeight="1">
      <c r="A34" s="23" t="s">
        <v>2403</v>
      </c>
      <c r="B34" s="296" t="str">
        <f>CONCATENATE(A34,".",VLOOKUP($J$4,'Цвет столешницы'!A:B,2),"+AKS177.",VLOOKUP($K$4,'Цвет мет. опор'!A:B,2,0))</f>
        <v>EVL509W.H+AKS177.ANT</v>
      </c>
      <c r="C34" s="60"/>
      <c r="D34" s="22" t="s">
        <v>2807</v>
      </c>
      <c r="E34" s="7" t="s">
        <v>607</v>
      </c>
      <c r="F34" s="390">
        <v>1504</v>
      </c>
      <c r="G34" s="391">
        <f>F34+$F$82</f>
        <v>5130</v>
      </c>
    </row>
    <row r="35" spans="1:8" s="163" customFormat="1" ht="54.75" customHeight="1">
      <c r="A35" s="23" t="s">
        <v>2404</v>
      </c>
      <c r="B35" s="296" t="str">
        <f>CONCATENATE(A35,".",VLOOKUP($J$4,'Цвет столешницы'!A:B,2),"+AKS177.",VLOOKUP($K$4,'Цвет мет. опор'!A:B,2,0))</f>
        <v>EVL510W.H+AKS177.ANT</v>
      </c>
      <c r="C35" s="60"/>
      <c r="D35" s="22" t="s">
        <v>2812</v>
      </c>
      <c r="E35" s="7" t="s">
        <v>608</v>
      </c>
      <c r="F35" s="390">
        <v>1657</v>
      </c>
      <c r="G35" s="391">
        <f>F35+$F$82</f>
        <v>5283</v>
      </c>
    </row>
    <row r="36" spans="1:8" s="163" customFormat="1" ht="109.5" customHeight="1">
      <c r="A36" s="721" t="s">
        <v>2369</v>
      </c>
      <c r="B36" s="721"/>
      <c r="C36" s="721"/>
      <c r="D36" s="721"/>
      <c r="E36" s="114"/>
      <c r="F36" s="156"/>
      <c r="G36" s="156"/>
    </row>
    <row r="37" spans="1:8" s="215" customFormat="1" ht="40.5" customHeight="1">
      <c r="A37" s="455"/>
      <c r="B37" s="737" t="s">
        <v>2134</v>
      </c>
      <c r="C37" s="738"/>
      <c r="D37" s="738"/>
      <c r="E37" s="738"/>
      <c r="F37" s="310" t="s">
        <v>2753</v>
      </c>
      <c r="G37" s="310" t="s">
        <v>2752</v>
      </c>
    </row>
    <row r="38" spans="1:8" s="163" customFormat="1" ht="54.75" customHeight="1">
      <c r="A38" s="152" t="s">
        <v>1397</v>
      </c>
      <c r="B38" s="301" t="str">
        <f>CONCATENATE(A38,".",VLOOKUP($I$4,'Цвет ткани'!A:B,2,0),"+AKS166.",VLOOKUP($K$4,'Цвет мет. опор'!A:B,2,0))</f>
        <v xml:space="preserve"> EVL512.2+AKS166.ANT</v>
      </c>
      <c r="C38" s="152"/>
      <c r="D38" s="22" t="s">
        <v>1507</v>
      </c>
      <c r="E38" s="2" t="s">
        <v>1396</v>
      </c>
      <c r="F38" s="549">
        <v>5093</v>
      </c>
      <c r="G38" s="391">
        <f>F38+$F$81</f>
        <v>6554</v>
      </c>
    </row>
    <row r="39" spans="1:8" s="163" customFormat="1" ht="54.75" customHeight="1">
      <c r="A39" s="23" t="s">
        <v>586</v>
      </c>
      <c r="B39" s="225" t="str">
        <f>CONCATENATE(A39,".",VLOOKUP($I$4,'Цвет ткани'!A:B,2,0),"+AKS166.",VLOOKUP($K$4,'Цвет мет. опор'!A:B,2,0))</f>
        <v>EVL501.2+AKS166.ANT</v>
      </c>
      <c r="C39" s="713"/>
      <c r="D39" s="17" t="s">
        <v>1508</v>
      </c>
      <c r="E39" s="5" t="s">
        <v>1386</v>
      </c>
      <c r="F39" s="390">
        <v>5539</v>
      </c>
      <c r="G39" s="391">
        <f>F39+$F$81</f>
        <v>7000</v>
      </c>
    </row>
    <row r="40" spans="1:8" s="163" customFormat="1" ht="54.75" customHeight="1">
      <c r="A40" s="23" t="s">
        <v>589</v>
      </c>
      <c r="B40" s="225" t="str">
        <f>CONCATENATE(A40,".",VLOOKUP($I$4,'Цвет ткани'!A:B,2,0),"+AKS166.",VLOOKUP($K$4,'Цвет мет. опор'!A:B,2,0))</f>
        <v>EVL503.2+AKS166.ANT</v>
      </c>
      <c r="C40" s="722"/>
      <c r="D40" s="17" t="s">
        <v>1509</v>
      </c>
      <c r="E40" s="5" t="s">
        <v>1388</v>
      </c>
      <c r="F40" s="390">
        <v>5993</v>
      </c>
      <c r="G40" s="391">
        <f>F40+$F$81</f>
        <v>7454</v>
      </c>
    </row>
    <row r="41" spans="1:8" s="163" customFormat="1" ht="54.75" customHeight="1">
      <c r="A41" s="23" t="s">
        <v>592</v>
      </c>
      <c r="B41" s="225" t="str">
        <f>CONCATENATE(A41,".",VLOOKUP($I$4,'Цвет ткани'!A:B,2,0),"+AKS166.",VLOOKUP($K$4,'Цвет мет. опор'!A:B,2,0))</f>
        <v>EVL505.2+AKS166.ANT</v>
      </c>
      <c r="C41" s="723"/>
      <c r="D41" s="17" t="s">
        <v>1510</v>
      </c>
      <c r="E41" s="5" t="s">
        <v>1390</v>
      </c>
      <c r="F41" s="390">
        <v>7921</v>
      </c>
      <c r="G41" s="391">
        <f>F41+$F$81</f>
        <v>9382</v>
      </c>
    </row>
    <row r="42" spans="1:8" s="163" customFormat="1" ht="54.75" customHeight="1">
      <c r="A42" s="23" t="s">
        <v>595</v>
      </c>
      <c r="B42" s="296" t="str">
        <f>CONCATENATE(A42,".",VLOOKUP($I$4,'Цвет ткани'!A:B,2,0),"+AKS166.",VLOOKUP($K$4,'Цвет мет. опор'!A:B,2,0))</f>
        <v>EVL507.2+AKS166.ANT</v>
      </c>
      <c r="C42" s="60"/>
      <c r="D42" s="22" t="s">
        <v>1511</v>
      </c>
      <c r="E42" s="2" t="s">
        <v>1392</v>
      </c>
      <c r="F42" s="390">
        <v>8473</v>
      </c>
      <c r="G42" s="391">
        <f>F42+$F$81</f>
        <v>9934</v>
      </c>
    </row>
    <row r="43" spans="1:8" s="163" customFormat="1" ht="82.5" customHeight="1">
      <c r="A43" s="736" t="s">
        <v>2140</v>
      </c>
      <c r="B43" s="736"/>
      <c r="C43" s="736"/>
      <c r="D43" s="736"/>
      <c r="E43" s="114"/>
      <c r="F43" s="114"/>
      <c r="G43" s="156"/>
      <c r="H43" s="105"/>
    </row>
    <row r="44" spans="1:8" s="215" customFormat="1" ht="43.5" customHeight="1">
      <c r="A44" s="584" t="s">
        <v>2130</v>
      </c>
      <c r="B44" s="584"/>
      <c r="C44" s="584"/>
      <c r="D44" s="584"/>
      <c r="E44" s="585"/>
      <c r="F44" s="310" t="s">
        <v>2753</v>
      </c>
      <c r="G44" s="310" t="s">
        <v>2752</v>
      </c>
    </row>
    <row r="45" spans="1:8" s="165" customFormat="1" ht="54.75" customHeight="1">
      <c r="A45" s="152" t="s">
        <v>1397</v>
      </c>
      <c r="B45" s="225" t="str">
        <f>CONCATENATE(A45,".",VLOOKUP($I$4,'Цвет ткани'!A:B,2,0),"+AKS165.",VLOOKUP($K$4,'Цвет мет. опор'!A:B,2,0))</f>
        <v xml:space="preserve"> EVL512.2+AKS165.ANT</v>
      </c>
      <c r="C45" s="711"/>
      <c r="D45" s="17" t="s">
        <v>1482</v>
      </c>
      <c r="E45" s="5" t="s">
        <v>1396</v>
      </c>
      <c r="F45" s="549">
        <v>5093</v>
      </c>
      <c r="G45" s="391">
        <f>F45+$F$80</f>
        <v>6689</v>
      </c>
    </row>
    <row r="46" spans="1:8" s="165" customFormat="1" ht="54.75" customHeight="1">
      <c r="A46" s="23" t="s">
        <v>586</v>
      </c>
      <c r="B46" s="225" t="str">
        <f>CONCATENATE(A46,".",VLOOKUP($I$4,'Цвет ткани'!A:B,2,0),"+AKS165.",VLOOKUP($K$4,'Цвет мет. опор'!A:B,2,0))</f>
        <v>EVL501.2+AKS165.ANT</v>
      </c>
      <c r="C46" s="712"/>
      <c r="D46" s="17" t="s">
        <v>1483</v>
      </c>
      <c r="E46" s="5" t="s">
        <v>1386</v>
      </c>
      <c r="F46" s="390">
        <v>5539</v>
      </c>
      <c r="G46" s="391">
        <f>F46+$F$80</f>
        <v>7135</v>
      </c>
    </row>
    <row r="47" spans="1:8" s="165" customFormat="1" ht="54.75" customHeight="1">
      <c r="A47" s="23" t="s">
        <v>589</v>
      </c>
      <c r="B47" s="225" t="str">
        <f>CONCATENATE(A47,".",VLOOKUP($I$4,'Цвет ткани'!A:B,2,0),"+AKS165.",VLOOKUP($K$4,'Цвет мет. опор'!A:B,2,0))</f>
        <v>EVL503.2+AKS165.ANT</v>
      </c>
      <c r="C47" s="724"/>
      <c r="D47" s="17" t="s">
        <v>1484</v>
      </c>
      <c r="E47" s="5" t="s">
        <v>1388</v>
      </c>
      <c r="F47" s="390">
        <v>5993</v>
      </c>
      <c r="G47" s="391">
        <f>F47+$F$80</f>
        <v>7589</v>
      </c>
    </row>
    <row r="48" spans="1:8" s="165" customFormat="1" ht="54.75" customHeight="1">
      <c r="A48" s="23" t="s">
        <v>592</v>
      </c>
      <c r="B48" s="225" t="str">
        <f>CONCATENATE(A48,".",VLOOKUP($I$4,'Цвет ткани'!A:B,2,0),"+AKS165.",VLOOKUP($K$4,'Цвет мет. опор'!A:B,2,0))</f>
        <v>EVL505.2+AKS165.ANT</v>
      </c>
      <c r="C48" s="724"/>
      <c r="D48" s="17" t="s">
        <v>1485</v>
      </c>
      <c r="E48" s="5" t="s">
        <v>1390</v>
      </c>
      <c r="F48" s="390">
        <v>7921</v>
      </c>
      <c r="G48" s="391">
        <f>F48+$F$80</f>
        <v>9517</v>
      </c>
    </row>
    <row r="49" spans="1:8" s="165" customFormat="1" ht="54.75" customHeight="1">
      <c r="A49" s="23" t="s">
        <v>595</v>
      </c>
      <c r="B49" s="225" t="str">
        <f>CONCATENATE(A49,".",VLOOKUP($I$4,'Цвет ткани'!A:B,2,0),"+AKS165.",VLOOKUP($K$4,'Цвет мет. опор'!A:B,2,0))</f>
        <v>EVL507.2+AKS165.ANT</v>
      </c>
      <c r="C49" s="724"/>
      <c r="D49" s="17" t="s">
        <v>1486</v>
      </c>
      <c r="E49" s="5" t="s">
        <v>1392</v>
      </c>
      <c r="F49" s="390">
        <v>8473</v>
      </c>
      <c r="G49" s="391">
        <f>F49+$F$80</f>
        <v>10069</v>
      </c>
    </row>
    <row r="50" spans="1:8" s="149" customFormat="1" ht="78" customHeight="1">
      <c r="A50" s="151"/>
      <c r="B50" s="726" t="s">
        <v>2135</v>
      </c>
      <c r="C50" s="726"/>
      <c r="D50" s="726"/>
      <c r="E50" s="82"/>
      <c r="F50" s="82"/>
      <c r="G50" s="304"/>
      <c r="H50" s="82"/>
    </row>
    <row r="51" spans="1:8" s="215" customFormat="1" ht="48.75" customHeight="1">
      <c r="A51" s="584" t="s">
        <v>2130</v>
      </c>
      <c r="B51" s="584"/>
      <c r="C51" s="584"/>
      <c r="D51" s="584"/>
      <c r="E51" s="585"/>
      <c r="F51" s="310" t="s">
        <v>2753</v>
      </c>
      <c r="G51" s="310" t="s">
        <v>2752</v>
      </c>
    </row>
    <row r="52" spans="1:8" ht="56.1" customHeight="1">
      <c r="A52" s="152" t="s">
        <v>2405</v>
      </c>
      <c r="B52" s="225" t="str">
        <f>CONCATENATE(A52,".",VLOOKUP($J$4,'Цвет столешницы'!A:B,2),"+AKS166.",VLOOKUP($K$4,'Цвет мет. опор'!A:B,2,0))</f>
        <v xml:space="preserve"> EVL512W.H+AKS166.ANT</v>
      </c>
      <c r="C52" s="711"/>
      <c r="D52" s="17" t="s">
        <v>1487</v>
      </c>
      <c r="E52" s="5" t="s">
        <v>1399</v>
      </c>
      <c r="F52" s="549">
        <v>2268</v>
      </c>
      <c r="G52" s="391">
        <f>F52+$F$81</f>
        <v>3729</v>
      </c>
    </row>
    <row r="53" spans="1:8" ht="54.95" customHeight="1">
      <c r="A53" s="23" t="s">
        <v>2406</v>
      </c>
      <c r="B53" s="225" t="str">
        <f>CONCATENATE(A53,".",VLOOKUP($J$4,'Цвет столешницы'!A:B,2),"+AKS166.",VLOOKUP($K$4,'Цвет мет. опор'!A:B,2,0))</f>
        <v>EVL501W.H+AKS166.ANT</v>
      </c>
      <c r="C53" s="712"/>
      <c r="D53" s="17" t="s">
        <v>1488</v>
      </c>
      <c r="E53" s="5" t="s">
        <v>1387</v>
      </c>
      <c r="F53" s="390">
        <v>2866</v>
      </c>
      <c r="G53" s="391">
        <f>F53+$F$81</f>
        <v>4327</v>
      </c>
    </row>
    <row r="54" spans="1:8" ht="54.95" customHeight="1">
      <c r="A54" s="23" t="s">
        <v>2407</v>
      </c>
      <c r="B54" s="225" t="str">
        <f>CONCATENATE(A54,".",VLOOKUP($J$4,'Цвет столешницы'!A:B,2),"+AKS166.",VLOOKUP($K$4,'Цвет мет. опор'!A:B,2,0))</f>
        <v>EVL503W.H+AKS166.ANT</v>
      </c>
      <c r="C54" s="713"/>
      <c r="D54" s="17" t="s">
        <v>1489</v>
      </c>
      <c r="E54" s="5" t="s">
        <v>1389</v>
      </c>
      <c r="F54" s="390">
        <v>3446</v>
      </c>
      <c r="G54" s="391">
        <f>F54+$F$81</f>
        <v>4907</v>
      </c>
    </row>
    <row r="55" spans="1:8" ht="54.95" customHeight="1">
      <c r="A55" s="23" t="s">
        <v>2408</v>
      </c>
      <c r="B55" s="225" t="str">
        <f>CONCATENATE(A55,".",VLOOKUP($J$4,'Цвет столешницы'!A:B,2),"+AKS166.",VLOOKUP($K$4,'Цвет мет. опор'!A:B,2,0))</f>
        <v>EVL505W.H+AKS166.ANT</v>
      </c>
      <c r="C55" s="722"/>
      <c r="D55" s="17" t="s">
        <v>1490</v>
      </c>
      <c r="E55" s="5" t="s">
        <v>1391</v>
      </c>
      <c r="F55" s="390">
        <v>3923</v>
      </c>
      <c r="G55" s="391">
        <f>F55+$F$81</f>
        <v>5384</v>
      </c>
    </row>
    <row r="56" spans="1:8" ht="54.95" customHeight="1">
      <c r="A56" s="23" t="s">
        <v>2750</v>
      </c>
      <c r="B56" s="225" t="str">
        <f>CONCATENATE(A56,".",VLOOKUP($J$4,'Цвет столешницы'!A:B,2),"+AKS166.",VLOOKUP($K$4,'Цвет мет. опор'!A:B,2,0))</f>
        <v>EVL507W.H+AKS166.ANT</v>
      </c>
      <c r="C56" s="723"/>
      <c r="D56" s="17" t="s">
        <v>1491</v>
      </c>
      <c r="E56" s="5" t="s">
        <v>1393</v>
      </c>
      <c r="F56" s="390">
        <v>4402</v>
      </c>
      <c r="G56" s="391">
        <f>F56+$F$81</f>
        <v>5863</v>
      </c>
    </row>
    <row r="57" spans="1:8" ht="78" customHeight="1">
      <c r="B57" s="709" t="s">
        <v>2137</v>
      </c>
      <c r="C57" s="709"/>
      <c r="D57" s="709"/>
      <c r="E57" s="114"/>
      <c r="F57" s="114"/>
      <c r="G57" s="156"/>
    </row>
    <row r="58" spans="1:8" ht="41.25" customHeight="1">
      <c r="A58" s="584" t="s">
        <v>2130</v>
      </c>
      <c r="B58" s="584"/>
      <c r="C58" s="584"/>
      <c r="D58" s="584"/>
      <c r="E58" s="585"/>
      <c r="F58" s="310" t="s">
        <v>2753</v>
      </c>
      <c r="G58" s="310" t="s">
        <v>2752</v>
      </c>
    </row>
    <row r="59" spans="1:8" ht="73.5" customHeight="1">
      <c r="A59" s="152" t="s">
        <v>2405</v>
      </c>
      <c r="B59" s="225" t="str">
        <f>CONCATENATE(A59,".",VLOOKUP($J$4,'Цвет столешницы'!A:B,2),"+AKS165.",VLOOKUP($K$4,'Цвет мет. опор'!A:B,2,0))</f>
        <v xml:space="preserve"> EVL512W.H+AKS165.ANT</v>
      </c>
      <c r="C59" s="711"/>
      <c r="D59" s="17" t="s">
        <v>1492</v>
      </c>
      <c r="E59" s="5" t="s">
        <v>1399</v>
      </c>
      <c r="F59" s="549">
        <v>2268</v>
      </c>
      <c r="G59" s="391">
        <f>F59+$F$80</f>
        <v>3864</v>
      </c>
    </row>
    <row r="60" spans="1:8" ht="73.5" customHeight="1">
      <c r="A60" s="23" t="s">
        <v>2406</v>
      </c>
      <c r="B60" s="225" t="str">
        <f>CONCATENATE(A60,".",VLOOKUP($J$4,'Цвет столешницы'!A:B,2),"+AKS165.",VLOOKUP($K$4,'Цвет мет. опор'!A:B,2,0))</f>
        <v>EVL501W.H+AKS165.ANT</v>
      </c>
      <c r="C60" s="712"/>
      <c r="D60" s="17" t="s">
        <v>1493</v>
      </c>
      <c r="E60" s="5" t="s">
        <v>1387</v>
      </c>
      <c r="F60" s="390">
        <v>2866</v>
      </c>
      <c r="G60" s="391">
        <f>F60+$F$80</f>
        <v>4462</v>
      </c>
    </row>
    <row r="61" spans="1:8" ht="73.5" customHeight="1">
      <c r="A61" s="23" t="s">
        <v>2407</v>
      </c>
      <c r="B61" s="225" t="str">
        <f>CONCATENATE(A61,".",VLOOKUP($J$4,'Цвет столешницы'!A:B,2),"+AKS165.",VLOOKUP($K$4,'Цвет мет. опор'!A:B,2,0))</f>
        <v>EVL503W.H+AKS165.ANT</v>
      </c>
      <c r="C61" s="713"/>
      <c r="D61" s="17" t="s">
        <v>1494</v>
      </c>
      <c r="E61" s="5" t="s">
        <v>1389</v>
      </c>
      <c r="F61" s="390">
        <v>3446</v>
      </c>
      <c r="G61" s="391">
        <f>F61+$F$80</f>
        <v>5042</v>
      </c>
    </row>
    <row r="62" spans="1:8" ht="73.5" customHeight="1">
      <c r="A62" s="23" t="s">
        <v>2408</v>
      </c>
      <c r="B62" s="225" t="str">
        <f>CONCATENATE(A62,".",VLOOKUP($J$4,'Цвет столешницы'!A:B,2),"+AKS165.",VLOOKUP($K$4,'Цвет мет. опор'!A:B,2,0))</f>
        <v>EVL505W.H+AKS165.ANT</v>
      </c>
      <c r="C62" s="722"/>
      <c r="D62" s="17" t="s">
        <v>1495</v>
      </c>
      <c r="E62" s="5" t="s">
        <v>1391</v>
      </c>
      <c r="F62" s="390">
        <v>3923</v>
      </c>
      <c r="G62" s="391">
        <f>F62+$F$80</f>
        <v>5519</v>
      </c>
    </row>
    <row r="63" spans="1:8" ht="54.95" customHeight="1">
      <c r="A63" s="23" t="s">
        <v>2750</v>
      </c>
      <c r="B63" s="225" t="str">
        <f>CONCATENATE(A63,".",VLOOKUP($J$4,'Цвет столешницы'!A:B,2),"+AKS165.",VLOOKUP($K$4,'Цвет мет. опор'!A:B,2,0))</f>
        <v>EVL507W.H+AKS165.ANT</v>
      </c>
      <c r="C63" s="723"/>
      <c r="D63" s="17" t="s">
        <v>1496</v>
      </c>
      <c r="E63" s="5" t="s">
        <v>1393</v>
      </c>
      <c r="F63" s="390">
        <v>4402</v>
      </c>
      <c r="G63" s="391">
        <f>F63+$F$80</f>
        <v>5998</v>
      </c>
    </row>
    <row r="64" spans="1:8" ht="78.75" customHeight="1">
      <c r="B64" s="739" t="s">
        <v>2138</v>
      </c>
      <c r="C64" s="739"/>
      <c r="D64" s="739"/>
      <c r="E64" s="303"/>
      <c r="F64" s="302"/>
      <c r="G64" s="302"/>
      <c r="H64" s="108"/>
    </row>
    <row r="65" spans="1:8" ht="47.25" customHeight="1">
      <c r="A65" s="735" t="s">
        <v>2130</v>
      </c>
      <c r="B65" s="735"/>
      <c r="C65" s="735"/>
      <c r="D65" s="735"/>
      <c r="E65" s="735"/>
      <c r="F65" s="310" t="s">
        <v>2753</v>
      </c>
      <c r="G65" s="310" t="s">
        <v>2752</v>
      </c>
    </row>
    <row r="66" spans="1:8" ht="63.75" customHeight="1">
      <c r="A66" s="18" t="s">
        <v>1346</v>
      </c>
      <c r="B66" s="225" t="str">
        <f>CONCATENATE(A66,".",VLOOKUP($J$4,'Цвет столешницы'!A:B,2),"+AKS168.",VLOOKUP($K$4,'Цвет мет. опор'!A:B,2,0))</f>
        <v>EVL139.H+AKS168.ANT</v>
      </c>
      <c r="C66" s="740"/>
      <c r="D66" s="17" t="s">
        <v>1477</v>
      </c>
      <c r="E66" s="5" t="s">
        <v>1345</v>
      </c>
      <c r="F66" s="390">
        <v>1185</v>
      </c>
      <c r="G66" s="391">
        <f>F66+$F$84</f>
        <v>2007</v>
      </c>
    </row>
    <row r="67" spans="1:8" ht="51.95" customHeight="1">
      <c r="A67" s="18" t="s">
        <v>570</v>
      </c>
      <c r="B67" s="225" t="str">
        <f>CONCATENATE(A67,".",VLOOKUP($J$4,'Цвет столешницы'!A:B,2),"+AKS168.",VLOOKUP($K$4,'Цвет мет. опор'!A:B,2,0))</f>
        <v>EVL140.H+AKS168.ANT</v>
      </c>
      <c r="C67" s="741"/>
      <c r="D67" s="17" t="s">
        <v>1478</v>
      </c>
      <c r="E67" s="5" t="s">
        <v>574</v>
      </c>
      <c r="F67" s="390">
        <v>1535</v>
      </c>
      <c r="G67" s="391">
        <f>F67+$F$84</f>
        <v>2357</v>
      </c>
    </row>
    <row r="68" spans="1:8" ht="51.95" customHeight="1">
      <c r="A68" s="18" t="s">
        <v>566</v>
      </c>
      <c r="B68" s="225" t="str">
        <f>CONCATENATE(A68,".",VLOOKUP($J$4,'Цвет столешницы'!A:B,2),"+AKS168.",VLOOKUP($K$4,'Цвет мет. опор'!A:B,2,0))</f>
        <v>EVL141.H+AKS168.ANT</v>
      </c>
      <c r="C68" s="740"/>
      <c r="D68" s="17" t="s">
        <v>1479</v>
      </c>
      <c r="E68" s="5" t="s">
        <v>575</v>
      </c>
      <c r="F68" s="390">
        <v>1749</v>
      </c>
      <c r="G68" s="391">
        <f>F68+$F$84</f>
        <v>2571</v>
      </c>
    </row>
    <row r="69" spans="1:8" ht="51.95" customHeight="1">
      <c r="A69" s="18" t="s">
        <v>568</v>
      </c>
      <c r="B69" s="225" t="str">
        <f>CONCATENATE(A69,".",VLOOKUP($J$4,'Цвет столешницы'!A:B,2),"+AKS168.",VLOOKUP($K$4,'Цвет мет. опор'!A:B,2,0))</f>
        <v>EVL142.H+AKS168.ANT</v>
      </c>
      <c r="C69" s="742"/>
      <c r="D69" s="17" t="s">
        <v>1480</v>
      </c>
      <c r="E69" s="5" t="s">
        <v>576</v>
      </c>
      <c r="F69" s="390">
        <v>2155</v>
      </c>
      <c r="G69" s="391">
        <f>F69+$F$84</f>
        <v>2977</v>
      </c>
    </row>
    <row r="70" spans="1:8" ht="51.95" customHeight="1">
      <c r="A70" s="18" t="s">
        <v>569</v>
      </c>
      <c r="B70" s="225" t="str">
        <f>CONCATENATE(A70,".",VLOOKUP($J$4,'Цвет столешницы'!A:B,2),"+AKS168.",VLOOKUP($K$4,'Цвет мет. опор'!A:B,2,0))</f>
        <v>EVL143.H+AKS168.ANT</v>
      </c>
      <c r="C70" s="741"/>
      <c r="D70" s="17" t="s">
        <v>1481</v>
      </c>
      <c r="E70" s="5" t="s">
        <v>577</v>
      </c>
      <c r="F70" s="390">
        <v>2416</v>
      </c>
      <c r="G70" s="391">
        <f>F70+$F$84</f>
        <v>3238</v>
      </c>
    </row>
    <row r="71" spans="1:8" ht="42.75" customHeight="1">
      <c r="A71" s="151"/>
      <c r="B71" s="729" t="s">
        <v>1497</v>
      </c>
      <c r="C71" s="729"/>
      <c r="D71" s="729"/>
      <c r="E71" s="729"/>
      <c r="F71" s="730"/>
      <c r="G71" s="729"/>
    </row>
    <row r="72" spans="1:8" ht="42.75" customHeight="1">
      <c r="A72" s="298"/>
      <c r="B72" s="298"/>
      <c r="C72" s="298"/>
      <c r="D72" s="298"/>
      <c r="E72" s="298"/>
      <c r="F72" s="550" t="s">
        <v>2754</v>
      </c>
      <c r="G72" s="1"/>
    </row>
    <row r="73" spans="1:8" ht="57.75" customHeight="1">
      <c r="A73" s="23" t="s">
        <v>1500</v>
      </c>
      <c r="B73" s="238" t="str">
        <f>CONCATENATE(A73,".", VLOOKUP($K$4,'Цвет мет. опор'!A:B,2,FALSE))</f>
        <v>EVL550.ANT</v>
      </c>
      <c r="C73" s="23"/>
      <c r="D73" s="75" t="s">
        <v>1466</v>
      </c>
      <c r="E73" s="7" t="s">
        <v>2093</v>
      </c>
      <c r="F73" s="424">
        <v>1404</v>
      </c>
    </row>
    <row r="74" spans="1:8" ht="62.1" customHeight="1">
      <c r="A74" s="23" t="s">
        <v>1452</v>
      </c>
      <c r="B74" s="238" t="str">
        <f>CONCATENATE(A74,".", VLOOKUP($K$4,'Цвет мет. опор'!A:B,2,FALSE))</f>
        <v>EVL551.ANT</v>
      </c>
      <c r="C74" s="452"/>
      <c r="D74" s="75" t="s">
        <v>1449</v>
      </c>
      <c r="E74" s="5" t="s">
        <v>1501</v>
      </c>
      <c r="F74" s="424">
        <v>1500</v>
      </c>
    </row>
    <row r="75" spans="1:8" ht="62.1" customHeight="1">
      <c r="A75" s="23" t="s">
        <v>1453</v>
      </c>
      <c r="B75" s="238" t="str">
        <f>CONCATENATE(A75,".", VLOOKUP($K$4,'Цвет мет. опор'!A:B,2,FALSE))</f>
        <v>EVL552.ANT</v>
      </c>
      <c r="C75" s="452"/>
      <c r="D75" s="75" t="s">
        <v>1450</v>
      </c>
      <c r="E75" s="5" t="s">
        <v>2094</v>
      </c>
      <c r="F75" s="424">
        <v>1547</v>
      </c>
    </row>
    <row r="76" spans="1:8" ht="62.1" customHeight="1">
      <c r="A76" s="23" t="s">
        <v>1454</v>
      </c>
      <c r="B76" s="238" t="str">
        <f>CONCATENATE(A76,".", VLOOKUP($K$4,'Цвет мет. опор'!A:B,2,FALSE))</f>
        <v>EVL553.ANT</v>
      </c>
      <c r="C76" s="452"/>
      <c r="D76" s="75" t="s">
        <v>1451</v>
      </c>
      <c r="E76" s="5" t="s">
        <v>2095</v>
      </c>
      <c r="F76" s="424">
        <v>1672</v>
      </c>
    </row>
    <row r="77" spans="1:8" ht="62.1" customHeight="1">
      <c r="A77" s="23" t="s">
        <v>2354</v>
      </c>
      <c r="B77" s="238" t="str">
        <f>CONCATENATE(A77,".", VLOOKUP($K$4,'Цвет мет. опор'!A:B,2,FALSE))</f>
        <v>EVL554.ANT</v>
      </c>
      <c r="C77" s="307"/>
      <c r="D77" s="75" t="s">
        <v>2355</v>
      </c>
      <c r="E77" s="5" t="s">
        <v>2356</v>
      </c>
      <c r="F77" s="535">
        <v>1884</v>
      </c>
      <c r="G77" s="1"/>
    </row>
    <row r="78" spans="1:8" ht="34.5" customHeight="1">
      <c r="B78" s="731" t="s">
        <v>2353</v>
      </c>
      <c r="C78" s="731"/>
      <c r="D78" s="731"/>
      <c r="E78" s="731"/>
      <c r="F78" s="731"/>
      <c r="G78" s="699"/>
      <c r="H78" s="490"/>
    </row>
    <row r="79" spans="1:8" ht="34.5" customHeight="1">
      <c r="A79" s="1"/>
      <c r="B79" s="495"/>
      <c r="C79" s="495"/>
      <c r="D79" s="495"/>
      <c r="E79" s="495"/>
      <c r="F79" s="496" t="s">
        <v>2751</v>
      </c>
    </row>
    <row r="80" spans="1:8" ht="62.1" customHeight="1">
      <c r="A80" s="23" t="s">
        <v>1457</v>
      </c>
      <c r="B80" s="23" t="str">
        <f>CONCATENATE(A80,".", VLOOKUP($K$4,'Цвет мет. опор'!A:B,2,FALSE),)</f>
        <v>AKS165.ANT</v>
      </c>
      <c r="C80" s="456"/>
      <c r="D80" s="230" t="s">
        <v>1459</v>
      </c>
      <c r="E80" s="7"/>
      <c r="F80" s="390">
        <v>1596</v>
      </c>
    </row>
    <row r="81" spans="1:7" ht="62.1" customHeight="1">
      <c r="A81" s="23" t="s">
        <v>1458</v>
      </c>
      <c r="B81" s="23" t="str">
        <f>CONCATENATE(A81,".", VLOOKUP($K$4,'Цвет мет. опор'!A:B,2,FALSE),)</f>
        <v>AKS166.ANT</v>
      </c>
      <c r="C81" s="60"/>
      <c r="D81" s="170" t="s">
        <v>1460</v>
      </c>
      <c r="E81" s="7"/>
      <c r="F81" s="390">
        <v>1461</v>
      </c>
    </row>
    <row r="82" spans="1:7" ht="80.25" customHeight="1">
      <c r="A82" s="249" t="s">
        <v>2131</v>
      </c>
      <c r="B82" s="23" t="str">
        <f>CONCATENATE(A82,".", VLOOKUP($K$4,'Цвет мет. опор'!A:B,2,FALSE),)</f>
        <v>AKS177.ANT</v>
      </c>
      <c r="C82" s="157"/>
      <c r="D82" s="230" t="s">
        <v>2139</v>
      </c>
      <c r="E82" s="158"/>
      <c r="F82" s="390">
        <v>3626</v>
      </c>
    </row>
    <row r="83" spans="1:7" ht="97.5" customHeight="1">
      <c r="A83" s="23" t="s">
        <v>610</v>
      </c>
      <c r="B83" s="23" t="str">
        <f>CONCATENATE(A83,".", VLOOKUP($K$4,'Цвет мет. опор'!A:B,2,FALSE),)</f>
        <v>AKS161.ANT</v>
      </c>
      <c r="C83" s="19"/>
      <c r="D83" s="230" t="s">
        <v>1442</v>
      </c>
      <c r="E83" s="7" t="s">
        <v>611</v>
      </c>
      <c r="F83" s="390">
        <v>2391</v>
      </c>
    </row>
    <row r="84" spans="1:7" ht="89.25" customHeight="1">
      <c r="A84" s="164" t="s">
        <v>1439</v>
      </c>
      <c r="B84" s="23" t="str">
        <f>CONCATENATE(A84,".", VLOOKUP($K$4,'Цвет мет. опор'!A:B,2,FALSE),)</f>
        <v>AKS168.ANT</v>
      </c>
      <c r="C84" s="157"/>
      <c r="D84" s="159" t="s">
        <v>1440</v>
      </c>
      <c r="E84" s="160" t="s">
        <v>1441</v>
      </c>
      <c r="F84" s="535">
        <v>822</v>
      </c>
      <c r="G84" s="1"/>
    </row>
    <row r="85" spans="1:7" ht="29.25" customHeight="1">
      <c r="A85" s="493"/>
      <c r="B85" s="732" t="s">
        <v>1505</v>
      </c>
      <c r="C85" s="733"/>
      <c r="D85" s="733"/>
      <c r="E85" s="733"/>
      <c r="F85" s="733"/>
      <c r="G85" s="734"/>
    </row>
    <row r="86" spans="1:7" ht="39" customHeight="1">
      <c r="A86" s="495"/>
      <c r="B86" s="492"/>
      <c r="C86" s="492"/>
      <c r="D86" s="492"/>
      <c r="E86" s="492"/>
      <c r="F86" s="491" t="s">
        <v>2751</v>
      </c>
    </row>
    <row r="87" spans="1:7" ht="39" customHeight="1">
      <c r="A87" s="249" t="s">
        <v>1429</v>
      </c>
      <c r="B87" s="18" t="str">
        <f>CONCATENATE(A87,".", VLOOKUP($K$4,'Цвет мет. опор'!A:B,2,FALSE),)</f>
        <v>AKS170.ANT</v>
      </c>
      <c r="C87" s="743"/>
      <c r="D87" s="744" t="s">
        <v>2755</v>
      </c>
      <c r="E87" s="483" t="s">
        <v>1434</v>
      </c>
      <c r="F87" s="390">
        <v>1811</v>
      </c>
    </row>
    <row r="88" spans="1:7" ht="39" customHeight="1">
      <c r="A88" s="249" t="s">
        <v>1430</v>
      </c>
      <c r="B88" s="18" t="str">
        <f>CONCATENATE(A88,".", VLOOKUP($K$4,'Цвет мет. опор'!A:B,2,FALSE),)</f>
        <v>AKS171.ANT</v>
      </c>
      <c r="C88" s="743"/>
      <c r="D88" s="744"/>
      <c r="E88" s="483" t="s">
        <v>1435</v>
      </c>
      <c r="F88" s="390">
        <v>1986</v>
      </c>
    </row>
    <row r="89" spans="1:7" ht="39" customHeight="1">
      <c r="A89" s="249" t="s">
        <v>1431</v>
      </c>
      <c r="B89" s="18" t="str">
        <f>CONCATENATE(A89,".", VLOOKUP($K$4,'Цвет мет. опор'!A:B,2,FALSE),)</f>
        <v>AKS172.ANT</v>
      </c>
      <c r="C89" s="743"/>
      <c r="D89" s="744"/>
      <c r="E89" s="483" t="s">
        <v>1436</v>
      </c>
      <c r="F89" s="390">
        <v>2165</v>
      </c>
    </row>
    <row r="90" spans="1:7" ht="39" customHeight="1">
      <c r="A90" s="249" t="s">
        <v>1432</v>
      </c>
      <c r="B90" s="18" t="str">
        <f>CONCATENATE(A90,".", VLOOKUP($K$4,'Цвет мет. опор'!A:B,2,FALSE),)</f>
        <v>AKS173.ANT</v>
      </c>
      <c r="C90" s="743"/>
      <c r="D90" s="744"/>
      <c r="E90" s="483" t="s">
        <v>1437</v>
      </c>
      <c r="F90" s="390">
        <v>2326</v>
      </c>
    </row>
    <row r="91" spans="1:7" ht="13.5" customHeight="1">
      <c r="A91" s="495"/>
      <c r="B91" s="218"/>
      <c r="C91" s="502"/>
      <c r="D91" s="503"/>
      <c r="E91" s="503"/>
      <c r="F91" s="503"/>
      <c r="G91" s="421"/>
    </row>
    <row r="92" spans="1:7" ht="39" customHeight="1">
      <c r="A92" s="1"/>
      <c r="B92" s="699" t="s">
        <v>2787</v>
      </c>
      <c r="C92" s="699"/>
      <c r="D92" s="699"/>
      <c r="E92" s="699"/>
      <c r="F92" s="699"/>
      <c r="G92" s="699"/>
    </row>
    <row r="93" spans="1:7" ht="34.5" customHeight="1">
      <c r="A93" s="507" t="s">
        <v>2832</v>
      </c>
      <c r="B93" s="504" t="s">
        <v>2843</v>
      </c>
      <c r="C93" s="580"/>
      <c r="D93" s="700" t="s">
        <v>2782</v>
      </c>
      <c r="E93" s="701" t="s">
        <v>2783</v>
      </c>
      <c r="F93" s="604">
        <v>2634</v>
      </c>
    </row>
    <row r="94" spans="1:7" ht="34.5" customHeight="1">
      <c r="A94" s="507" t="s">
        <v>2832</v>
      </c>
      <c r="B94" s="504" t="s">
        <v>2844</v>
      </c>
      <c r="C94" s="580"/>
      <c r="D94" s="700"/>
      <c r="E94" s="701"/>
      <c r="F94" s="605"/>
    </row>
    <row r="95" spans="1:7" ht="32.1" customHeight="1">
      <c r="A95" s="504" t="s">
        <v>2826</v>
      </c>
      <c r="B95" s="504" t="s">
        <v>2827</v>
      </c>
      <c r="C95" s="576"/>
      <c r="D95" s="506" t="s">
        <v>2784</v>
      </c>
      <c r="E95" s="7" t="s">
        <v>2795</v>
      </c>
      <c r="F95" s="527">
        <v>2215</v>
      </c>
    </row>
    <row r="96" spans="1:7" ht="32.1" customHeight="1">
      <c r="A96" s="504" t="s">
        <v>2828</v>
      </c>
      <c r="B96" s="504" t="s">
        <v>2831</v>
      </c>
      <c r="C96" s="707"/>
      <c r="D96" s="506" t="s">
        <v>2785</v>
      </c>
      <c r="E96" s="7" t="s">
        <v>2797</v>
      </c>
      <c r="F96" s="527">
        <v>2400</v>
      </c>
    </row>
    <row r="97" spans="1:8" ht="32.1" customHeight="1">
      <c r="A97" s="504" t="s">
        <v>2829</v>
      </c>
      <c r="B97" s="504" t="s">
        <v>2830</v>
      </c>
      <c r="C97" s="577"/>
      <c r="D97" s="506" t="s">
        <v>2786</v>
      </c>
      <c r="E97" s="7" t="s">
        <v>2796</v>
      </c>
      <c r="F97" s="527">
        <v>2480</v>
      </c>
    </row>
    <row r="98" spans="1:8" ht="84.75" customHeight="1">
      <c r="A98" s="504" t="s">
        <v>2791</v>
      </c>
      <c r="B98" s="504" t="s">
        <v>2788</v>
      </c>
      <c r="C98" s="494"/>
      <c r="D98" s="8" t="s">
        <v>2789</v>
      </c>
      <c r="E98" s="505" t="s">
        <v>2790</v>
      </c>
      <c r="F98" s="500">
        <v>4620</v>
      </c>
      <c r="G98" s="215"/>
    </row>
    <row r="99" spans="1:8" ht="70.5" customHeight="1">
      <c r="A99" s="7" t="s">
        <v>2793</v>
      </c>
      <c r="B99" s="18" t="s">
        <v>2792</v>
      </c>
      <c r="C99" s="494"/>
      <c r="D99" s="8" t="s">
        <v>2794</v>
      </c>
      <c r="E99" s="505"/>
      <c r="F99" s="500">
        <v>3402</v>
      </c>
    </row>
    <row r="100" spans="1:8" ht="39" customHeight="1">
      <c r="A100" s="495"/>
      <c r="B100" s="417" t="s">
        <v>2798</v>
      </c>
      <c r="C100" s="513"/>
      <c r="D100" s="418"/>
      <c r="E100" s="419"/>
      <c r="F100" s="461"/>
      <c r="G100" s="421"/>
    </row>
    <row r="101" spans="1:8" ht="39" customHeight="1">
      <c r="A101" s="495"/>
      <c r="B101" s="705" t="s">
        <v>2804</v>
      </c>
      <c r="C101" s="687" t="s">
        <v>2805</v>
      </c>
      <c r="D101" s="602" t="s">
        <v>2801</v>
      </c>
      <c r="E101" s="690"/>
      <c r="F101" s="614">
        <f>5851*1.1</f>
        <v>6436.1</v>
      </c>
    </row>
    <row r="102" spans="1:8" ht="39" customHeight="1">
      <c r="A102" s="495"/>
      <c r="B102" s="706"/>
      <c r="C102" s="689"/>
      <c r="D102" s="603"/>
      <c r="E102" s="690"/>
      <c r="F102" s="614"/>
    </row>
    <row r="103" spans="1:8" ht="19.5" customHeight="1">
      <c r="A103" s="495"/>
      <c r="B103" s="218"/>
      <c r="C103" s="502"/>
      <c r="D103" s="503"/>
      <c r="E103" s="503"/>
      <c r="F103" s="503"/>
      <c r="G103" s="421"/>
    </row>
    <row r="104" spans="1:8" ht="20.25" customHeight="1">
      <c r="A104" s="178"/>
      <c r="B104" s="82" t="s">
        <v>2758</v>
      </c>
      <c r="C104" s="179"/>
      <c r="D104" s="180"/>
      <c r="E104" s="1"/>
      <c r="F104" s="1"/>
      <c r="G104" s="181"/>
      <c r="H104" s="105"/>
    </row>
    <row r="105" spans="1:8" ht="17.25" customHeight="1">
      <c r="B105" s="256" t="s">
        <v>1324</v>
      </c>
      <c r="E105" s="704" t="s">
        <v>1322</v>
      </c>
      <c r="F105" s="704"/>
      <c r="G105" s="704"/>
      <c r="H105" s="704"/>
    </row>
    <row r="106" spans="1:8" ht="18.75">
      <c r="C106" s="102" t="s">
        <v>2756</v>
      </c>
      <c r="D106" s="257"/>
      <c r="E106" s="703" t="s">
        <v>1498</v>
      </c>
      <c r="F106" s="703"/>
      <c r="G106" s="702" t="s">
        <v>1323</v>
      </c>
      <c r="H106" s="702"/>
    </row>
    <row r="107" spans="1:8">
      <c r="C107" s="115"/>
      <c r="D107" s="116" t="s">
        <v>2116</v>
      </c>
      <c r="E107" s="487" t="s">
        <v>1316</v>
      </c>
      <c r="F107" s="484" t="s">
        <v>1279</v>
      </c>
      <c r="G107" s="414" t="s">
        <v>816</v>
      </c>
      <c r="H107" s="497" t="s">
        <v>635</v>
      </c>
    </row>
    <row r="108" spans="1:8" ht="15" customHeight="1">
      <c r="C108" s="697" t="s">
        <v>2757</v>
      </c>
      <c r="D108" s="116" t="s">
        <v>2117</v>
      </c>
      <c r="E108" s="488" t="s">
        <v>1280</v>
      </c>
      <c r="F108" s="485" t="s">
        <v>1285</v>
      </c>
      <c r="G108" s="498" t="s">
        <v>2729</v>
      </c>
      <c r="H108" s="466" t="s">
        <v>2730</v>
      </c>
    </row>
    <row r="109" spans="1:8">
      <c r="C109" s="698"/>
      <c r="E109" s="488" t="s">
        <v>1317</v>
      </c>
      <c r="F109" s="485" t="s">
        <v>1287</v>
      </c>
      <c r="G109" s="414" t="s">
        <v>828</v>
      </c>
      <c r="H109" s="1" t="s">
        <v>820</v>
      </c>
    </row>
    <row r="110" spans="1:8">
      <c r="C110" s="698"/>
      <c r="E110" s="488" t="s">
        <v>1283</v>
      </c>
      <c r="F110" s="485" t="s">
        <v>1284</v>
      </c>
      <c r="G110" s="414" t="s">
        <v>821</v>
      </c>
      <c r="H110" s="1" t="s">
        <v>634</v>
      </c>
    </row>
    <row r="111" spans="1:8">
      <c r="C111" s="698"/>
      <c r="E111" s="488" t="s">
        <v>1282</v>
      </c>
      <c r="F111" s="485" t="s">
        <v>1286</v>
      </c>
      <c r="G111" s="414" t="s">
        <v>1119</v>
      </c>
      <c r="H111" s="1" t="s">
        <v>827</v>
      </c>
    </row>
    <row r="112" spans="1:8">
      <c r="C112" s="698"/>
      <c r="E112" s="489" t="s">
        <v>1281</v>
      </c>
      <c r="F112" s="486" t="s">
        <v>1278</v>
      </c>
      <c r="G112" s="312" t="s">
        <v>2006</v>
      </c>
      <c r="H112" s="467" t="s">
        <v>2067</v>
      </c>
    </row>
    <row r="113" spans="6:6">
      <c r="F113" s="116"/>
    </row>
  </sheetData>
  <mergeCells count="53">
    <mergeCell ref="B37:E37"/>
    <mergeCell ref="C87:C90"/>
    <mergeCell ref="D87:D90"/>
    <mergeCell ref="A51:E51"/>
    <mergeCell ref="C52:C53"/>
    <mergeCell ref="C54:C56"/>
    <mergeCell ref="B10:G10"/>
    <mergeCell ref="B19:G19"/>
    <mergeCell ref="B71:G71"/>
    <mergeCell ref="B78:G78"/>
    <mergeCell ref="B85:G85"/>
    <mergeCell ref="A65:E65"/>
    <mergeCell ref="C59:C60"/>
    <mergeCell ref="C61:C63"/>
    <mergeCell ref="A58:E58"/>
    <mergeCell ref="A43:D43"/>
    <mergeCell ref="A44:E44"/>
    <mergeCell ref="A27:E27"/>
    <mergeCell ref="B32:E32"/>
    <mergeCell ref="B64:D64"/>
    <mergeCell ref="C66:C67"/>
    <mergeCell ref="C68:C70"/>
    <mergeCell ref="I1:K1"/>
    <mergeCell ref="B57:D57"/>
    <mergeCell ref="B31:D31"/>
    <mergeCell ref="C12:C13"/>
    <mergeCell ref="C14:C16"/>
    <mergeCell ref="C21:C22"/>
    <mergeCell ref="C23:C25"/>
    <mergeCell ref="A36:D36"/>
    <mergeCell ref="C39:C41"/>
    <mergeCell ref="C45:C46"/>
    <mergeCell ref="C47:C49"/>
    <mergeCell ref="I2:K2"/>
    <mergeCell ref="B2:H2"/>
    <mergeCell ref="B50:D50"/>
    <mergeCell ref="B26:D26"/>
    <mergeCell ref="B4:G5"/>
    <mergeCell ref="C108:C112"/>
    <mergeCell ref="B92:G92"/>
    <mergeCell ref="D93:D94"/>
    <mergeCell ref="E93:E94"/>
    <mergeCell ref="C93:C94"/>
    <mergeCell ref="G106:H106"/>
    <mergeCell ref="E106:F106"/>
    <mergeCell ref="E105:H105"/>
    <mergeCell ref="F93:F94"/>
    <mergeCell ref="D101:D102"/>
    <mergeCell ref="E101:E102"/>
    <mergeCell ref="F101:F102"/>
    <mergeCell ref="C101:C102"/>
    <mergeCell ref="B101:B102"/>
    <mergeCell ref="C95:C97"/>
  </mergeCells>
  <printOptions horizontalCentered="1"/>
  <pageMargins left="0" right="0" top="0" bottom="0" header="0" footer="0"/>
  <pageSetup paperSize="9" scale="74" orientation="portrait" r:id="rId1"/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 xr:uid="{00000000-0002-0000-0C00-000000000000}">
          <x14:formula1>
            <xm:f>'Цвет ткани'!A2:A29</xm:f>
          </x14:formula1>
          <xm:sqref>I4:I7</xm:sqref>
        </x14:dataValidation>
        <x14:dataValidation type="list" allowBlank="1" showInputMessage="1" showErrorMessage="1" xr:uid="{00000000-0002-0000-0C00-000001000000}">
          <x14:formula1>
            <xm:f>'Цвет столешницы'!A2:A25</xm:f>
          </x14:formula1>
          <xm:sqref>J4:J7</xm:sqref>
        </x14:dataValidation>
        <x14:dataValidation type="list" allowBlank="1" showInputMessage="1" showErrorMessage="1" xr:uid="{00000000-0002-0000-0C00-000002000000}">
          <x14:formula1>
            <xm:f>'Цвет мет. опор'!A2:A29</xm:f>
          </x14:formula1>
          <xm:sqref>K4:K7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dimension ref="A1:O184"/>
  <sheetViews>
    <sheetView zoomScaleNormal="100" workbookViewId="0">
      <selection activeCell="E45" sqref="E45"/>
    </sheetView>
  </sheetViews>
  <sheetFormatPr defaultRowHeight="15"/>
  <cols>
    <col min="1" max="1" width="21.28515625" customWidth="1"/>
    <col min="2" max="2" width="19.7109375" customWidth="1"/>
    <col min="3" max="3" width="18.5703125" customWidth="1"/>
    <col min="4" max="4" width="21.85546875" customWidth="1"/>
    <col min="5" max="5" width="17.7109375" customWidth="1"/>
    <col min="6" max="6" width="15.42578125" style="24" customWidth="1"/>
    <col min="7" max="7" width="15.140625" customWidth="1"/>
    <col min="8" max="8" width="24.140625" customWidth="1"/>
    <col min="9" max="9" width="18.28515625" customWidth="1"/>
    <col min="10" max="10" width="4.7109375" customWidth="1"/>
    <col min="11" max="11" width="11.28515625" customWidth="1"/>
    <col min="14" max="14" width="16" customWidth="1"/>
    <col min="244" max="244" width="16.7109375" customWidth="1"/>
    <col min="245" max="245" width="31.5703125" customWidth="1"/>
    <col min="246" max="246" width="21.85546875" customWidth="1"/>
    <col min="247" max="247" width="19.5703125" customWidth="1"/>
    <col min="248" max="249" width="11.7109375" customWidth="1"/>
    <col min="250" max="250" width="18.42578125" customWidth="1"/>
    <col min="251" max="251" width="24.85546875" customWidth="1"/>
    <col min="500" max="500" width="16.7109375" customWidth="1"/>
    <col min="501" max="501" width="31.5703125" customWidth="1"/>
    <col min="502" max="502" width="21.85546875" customWidth="1"/>
    <col min="503" max="503" width="19.5703125" customWidth="1"/>
    <col min="504" max="505" width="11.7109375" customWidth="1"/>
    <col min="506" max="506" width="18.42578125" customWidth="1"/>
    <col min="507" max="507" width="24.85546875" customWidth="1"/>
    <col min="756" max="756" width="16.7109375" customWidth="1"/>
    <col min="757" max="757" width="31.5703125" customWidth="1"/>
    <col min="758" max="758" width="21.85546875" customWidth="1"/>
    <col min="759" max="759" width="19.5703125" customWidth="1"/>
    <col min="760" max="761" width="11.7109375" customWidth="1"/>
    <col min="762" max="762" width="18.42578125" customWidth="1"/>
    <col min="763" max="763" width="24.85546875" customWidth="1"/>
    <col min="1012" max="1012" width="16.7109375" customWidth="1"/>
    <col min="1013" max="1013" width="31.5703125" customWidth="1"/>
    <col min="1014" max="1014" width="21.85546875" customWidth="1"/>
    <col min="1015" max="1015" width="19.5703125" customWidth="1"/>
    <col min="1016" max="1017" width="11.7109375" customWidth="1"/>
    <col min="1018" max="1018" width="18.42578125" customWidth="1"/>
    <col min="1019" max="1019" width="24.85546875" customWidth="1"/>
    <col min="1268" max="1268" width="16.7109375" customWidth="1"/>
    <col min="1269" max="1269" width="31.5703125" customWidth="1"/>
    <col min="1270" max="1270" width="21.85546875" customWidth="1"/>
    <col min="1271" max="1271" width="19.5703125" customWidth="1"/>
    <col min="1272" max="1273" width="11.7109375" customWidth="1"/>
    <col min="1274" max="1274" width="18.42578125" customWidth="1"/>
    <col min="1275" max="1275" width="24.85546875" customWidth="1"/>
    <col min="1524" max="1524" width="16.7109375" customWidth="1"/>
    <col min="1525" max="1525" width="31.5703125" customWidth="1"/>
    <col min="1526" max="1526" width="21.85546875" customWidth="1"/>
    <col min="1527" max="1527" width="19.5703125" customWidth="1"/>
    <col min="1528" max="1529" width="11.7109375" customWidth="1"/>
    <col min="1530" max="1530" width="18.42578125" customWidth="1"/>
    <col min="1531" max="1531" width="24.85546875" customWidth="1"/>
    <col min="1780" max="1780" width="16.7109375" customWidth="1"/>
    <col min="1781" max="1781" width="31.5703125" customWidth="1"/>
    <col min="1782" max="1782" width="21.85546875" customWidth="1"/>
    <col min="1783" max="1783" width="19.5703125" customWidth="1"/>
    <col min="1784" max="1785" width="11.7109375" customWidth="1"/>
    <col min="1786" max="1786" width="18.42578125" customWidth="1"/>
    <col min="1787" max="1787" width="24.85546875" customWidth="1"/>
    <col min="2036" max="2036" width="16.7109375" customWidth="1"/>
    <col min="2037" max="2037" width="31.5703125" customWidth="1"/>
    <col min="2038" max="2038" width="21.85546875" customWidth="1"/>
    <col min="2039" max="2039" width="19.5703125" customWidth="1"/>
    <col min="2040" max="2041" width="11.7109375" customWidth="1"/>
    <col min="2042" max="2042" width="18.42578125" customWidth="1"/>
    <col min="2043" max="2043" width="24.85546875" customWidth="1"/>
    <col min="2292" max="2292" width="16.7109375" customWidth="1"/>
    <col min="2293" max="2293" width="31.5703125" customWidth="1"/>
    <col min="2294" max="2294" width="21.85546875" customWidth="1"/>
    <col min="2295" max="2295" width="19.5703125" customWidth="1"/>
    <col min="2296" max="2297" width="11.7109375" customWidth="1"/>
    <col min="2298" max="2298" width="18.42578125" customWidth="1"/>
    <col min="2299" max="2299" width="24.85546875" customWidth="1"/>
    <col min="2548" max="2548" width="16.7109375" customWidth="1"/>
    <col min="2549" max="2549" width="31.5703125" customWidth="1"/>
    <col min="2550" max="2550" width="21.85546875" customWidth="1"/>
    <col min="2551" max="2551" width="19.5703125" customWidth="1"/>
    <col min="2552" max="2553" width="11.7109375" customWidth="1"/>
    <col min="2554" max="2554" width="18.42578125" customWidth="1"/>
    <col min="2555" max="2555" width="24.85546875" customWidth="1"/>
    <col min="2804" max="2804" width="16.7109375" customWidth="1"/>
    <col min="2805" max="2805" width="31.5703125" customWidth="1"/>
    <col min="2806" max="2806" width="21.85546875" customWidth="1"/>
    <col min="2807" max="2807" width="19.5703125" customWidth="1"/>
    <col min="2808" max="2809" width="11.7109375" customWidth="1"/>
    <col min="2810" max="2810" width="18.42578125" customWidth="1"/>
    <col min="2811" max="2811" width="24.85546875" customWidth="1"/>
    <col min="3060" max="3060" width="16.7109375" customWidth="1"/>
    <col min="3061" max="3061" width="31.5703125" customWidth="1"/>
    <col min="3062" max="3062" width="21.85546875" customWidth="1"/>
    <col min="3063" max="3063" width="19.5703125" customWidth="1"/>
    <col min="3064" max="3065" width="11.7109375" customWidth="1"/>
    <col min="3066" max="3066" width="18.42578125" customWidth="1"/>
    <col min="3067" max="3067" width="24.85546875" customWidth="1"/>
    <col min="3316" max="3316" width="16.7109375" customWidth="1"/>
    <col min="3317" max="3317" width="31.5703125" customWidth="1"/>
    <col min="3318" max="3318" width="21.85546875" customWidth="1"/>
    <col min="3319" max="3319" width="19.5703125" customWidth="1"/>
    <col min="3320" max="3321" width="11.7109375" customWidth="1"/>
    <col min="3322" max="3322" width="18.42578125" customWidth="1"/>
    <col min="3323" max="3323" width="24.85546875" customWidth="1"/>
    <col min="3572" max="3572" width="16.7109375" customWidth="1"/>
    <col min="3573" max="3573" width="31.5703125" customWidth="1"/>
    <col min="3574" max="3574" width="21.85546875" customWidth="1"/>
    <col min="3575" max="3575" width="19.5703125" customWidth="1"/>
    <col min="3576" max="3577" width="11.7109375" customWidth="1"/>
    <col min="3578" max="3578" width="18.42578125" customWidth="1"/>
    <col min="3579" max="3579" width="24.85546875" customWidth="1"/>
    <col min="3828" max="3828" width="16.7109375" customWidth="1"/>
    <col min="3829" max="3829" width="31.5703125" customWidth="1"/>
    <col min="3830" max="3830" width="21.85546875" customWidth="1"/>
    <col min="3831" max="3831" width="19.5703125" customWidth="1"/>
    <col min="3832" max="3833" width="11.7109375" customWidth="1"/>
    <col min="3834" max="3834" width="18.42578125" customWidth="1"/>
    <col min="3835" max="3835" width="24.85546875" customWidth="1"/>
    <col min="4084" max="4084" width="16.7109375" customWidth="1"/>
    <col min="4085" max="4085" width="31.5703125" customWidth="1"/>
    <col min="4086" max="4086" width="21.85546875" customWidth="1"/>
    <col min="4087" max="4087" width="19.5703125" customWidth="1"/>
    <col min="4088" max="4089" width="11.7109375" customWidth="1"/>
    <col min="4090" max="4090" width="18.42578125" customWidth="1"/>
    <col min="4091" max="4091" width="24.85546875" customWidth="1"/>
    <col min="4340" max="4340" width="16.7109375" customWidth="1"/>
    <col min="4341" max="4341" width="31.5703125" customWidth="1"/>
    <col min="4342" max="4342" width="21.85546875" customWidth="1"/>
    <col min="4343" max="4343" width="19.5703125" customWidth="1"/>
    <col min="4344" max="4345" width="11.7109375" customWidth="1"/>
    <col min="4346" max="4346" width="18.42578125" customWidth="1"/>
    <col min="4347" max="4347" width="24.85546875" customWidth="1"/>
    <col min="4596" max="4596" width="16.7109375" customWidth="1"/>
    <col min="4597" max="4597" width="31.5703125" customWidth="1"/>
    <col min="4598" max="4598" width="21.85546875" customWidth="1"/>
    <col min="4599" max="4599" width="19.5703125" customWidth="1"/>
    <col min="4600" max="4601" width="11.7109375" customWidth="1"/>
    <col min="4602" max="4602" width="18.42578125" customWidth="1"/>
    <col min="4603" max="4603" width="24.85546875" customWidth="1"/>
    <col min="4852" max="4852" width="16.7109375" customWidth="1"/>
    <col min="4853" max="4853" width="31.5703125" customWidth="1"/>
    <col min="4854" max="4854" width="21.85546875" customWidth="1"/>
    <col min="4855" max="4855" width="19.5703125" customWidth="1"/>
    <col min="4856" max="4857" width="11.7109375" customWidth="1"/>
    <col min="4858" max="4858" width="18.42578125" customWidth="1"/>
    <col min="4859" max="4859" width="24.85546875" customWidth="1"/>
    <col min="5108" max="5108" width="16.7109375" customWidth="1"/>
    <col min="5109" max="5109" width="31.5703125" customWidth="1"/>
    <col min="5110" max="5110" width="21.85546875" customWidth="1"/>
    <col min="5111" max="5111" width="19.5703125" customWidth="1"/>
    <col min="5112" max="5113" width="11.7109375" customWidth="1"/>
    <col min="5114" max="5114" width="18.42578125" customWidth="1"/>
    <col min="5115" max="5115" width="24.85546875" customWidth="1"/>
    <col min="5364" max="5364" width="16.7109375" customWidth="1"/>
    <col min="5365" max="5365" width="31.5703125" customWidth="1"/>
    <col min="5366" max="5366" width="21.85546875" customWidth="1"/>
    <col min="5367" max="5367" width="19.5703125" customWidth="1"/>
    <col min="5368" max="5369" width="11.7109375" customWidth="1"/>
    <col min="5370" max="5370" width="18.42578125" customWidth="1"/>
    <col min="5371" max="5371" width="24.85546875" customWidth="1"/>
    <col min="5620" max="5620" width="16.7109375" customWidth="1"/>
    <col min="5621" max="5621" width="31.5703125" customWidth="1"/>
    <col min="5622" max="5622" width="21.85546875" customWidth="1"/>
    <col min="5623" max="5623" width="19.5703125" customWidth="1"/>
    <col min="5624" max="5625" width="11.7109375" customWidth="1"/>
    <col min="5626" max="5626" width="18.42578125" customWidth="1"/>
    <col min="5627" max="5627" width="24.85546875" customWidth="1"/>
    <col min="5876" max="5876" width="16.7109375" customWidth="1"/>
    <col min="5877" max="5877" width="31.5703125" customWidth="1"/>
    <col min="5878" max="5878" width="21.85546875" customWidth="1"/>
    <col min="5879" max="5879" width="19.5703125" customWidth="1"/>
    <col min="5880" max="5881" width="11.7109375" customWidth="1"/>
    <col min="5882" max="5882" width="18.42578125" customWidth="1"/>
    <col min="5883" max="5883" width="24.85546875" customWidth="1"/>
    <col min="6132" max="6132" width="16.7109375" customWidth="1"/>
    <col min="6133" max="6133" width="31.5703125" customWidth="1"/>
    <col min="6134" max="6134" width="21.85546875" customWidth="1"/>
    <col min="6135" max="6135" width="19.5703125" customWidth="1"/>
    <col min="6136" max="6137" width="11.7109375" customWidth="1"/>
    <col min="6138" max="6138" width="18.42578125" customWidth="1"/>
    <col min="6139" max="6139" width="24.85546875" customWidth="1"/>
    <col min="6388" max="6388" width="16.7109375" customWidth="1"/>
    <col min="6389" max="6389" width="31.5703125" customWidth="1"/>
    <col min="6390" max="6390" width="21.85546875" customWidth="1"/>
    <col min="6391" max="6391" width="19.5703125" customWidth="1"/>
    <col min="6392" max="6393" width="11.7109375" customWidth="1"/>
    <col min="6394" max="6394" width="18.42578125" customWidth="1"/>
    <col min="6395" max="6395" width="24.85546875" customWidth="1"/>
    <col min="6644" max="6644" width="16.7109375" customWidth="1"/>
    <col min="6645" max="6645" width="31.5703125" customWidth="1"/>
    <col min="6646" max="6646" width="21.85546875" customWidth="1"/>
    <col min="6647" max="6647" width="19.5703125" customWidth="1"/>
    <col min="6648" max="6649" width="11.7109375" customWidth="1"/>
    <col min="6650" max="6650" width="18.42578125" customWidth="1"/>
    <col min="6651" max="6651" width="24.85546875" customWidth="1"/>
    <col min="6900" max="6900" width="16.7109375" customWidth="1"/>
    <col min="6901" max="6901" width="31.5703125" customWidth="1"/>
    <col min="6902" max="6902" width="21.85546875" customWidth="1"/>
    <col min="6903" max="6903" width="19.5703125" customWidth="1"/>
    <col min="6904" max="6905" width="11.7109375" customWidth="1"/>
    <col min="6906" max="6906" width="18.42578125" customWidth="1"/>
    <col min="6907" max="6907" width="24.85546875" customWidth="1"/>
    <col min="7156" max="7156" width="16.7109375" customWidth="1"/>
    <col min="7157" max="7157" width="31.5703125" customWidth="1"/>
    <col min="7158" max="7158" width="21.85546875" customWidth="1"/>
    <col min="7159" max="7159" width="19.5703125" customWidth="1"/>
    <col min="7160" max="7161" width="11.7109375" customWidth="1"/>
    <col min="7162" max="7162" width="18.42578125" customWidth="1"/>
    <col min="7163" max="7163" width="24.85546875" customWidth="1"/>
    <col min="7412" max="7412" width="16.7109375" customWidth="1"/>
    <col min="7413" max="7413" width="31.5703125" customWidth="1"/>
    <col min="7414" max="7414" width="21.85546875" customWidth="1"/>
    <col min="7415" max="7415" width="19.5703125" customWidth="1"/>
    <col min="7416" max="7417" width="11.7109375" customWidth="1"/>
    <col min="7418" max="7418" width="18.42578125" customWidth="1"/>
    <col min="7419" max="7419" width="24.85546875" customWidth="1"/>
    <col min="7668" max="7668" width="16.7109375" customWidth="1"/>
    <col min="7669" max="7669" width="31.5703125" customWidth="1"/>
    <col min="7670" max="7670" width="21.85546875" customWidth="1"/>
    <col min="7671" max="7671" width="19.5703125" customWidth="1"/>
    <col min="7672" max="7673" width="11.7109375" customWidth="1"/>
    <col min="7674" max="7674" width="18.42578125" customWidth="1"/>
    <col min="7675" max="7675" width="24.85546875" customWidth="1"/>
    <col min="7924" max="7924" width="16.7109375" customWidth="1"/>
    <col min="7925" max="7925" width="31.5703125" customWidth="1"/>
    <col min="7926" max="7926" width="21.85546875" customWidth="1"/>
    <col min="7927" max="7927" width="19.5703125" customWidth="1"/>
    <col min="7928" max="7929" width="11.7109375" customWidth="1"/>
    <col min="7930" max="7930" width="18.42578125" customWidth="1"/>
    <col min="7931" max="7931" width="24.85546875" customWidth="1"/>
    <col min="8180" max="8180" width="16.7109375" customWidth="1"/>
    <col min="8181" max="8181" width="31.5703125" customWidth="1"/>
    <col min="8182" max="8182" width="21.85546875" customWidth="1"/>
    <col min="8183" max="8183" width="19.5703125" customWidth="1"/>
    <col min="8184" max="8185" width="11.7109375" customWidth="1"/>
    <col min="8186" max="8186" width="18.42578125" customWidth="1"/>
    <col min="8187" max="8187" width="24.85546875" customWidth="1"/>
    <col min="8436" max="8436" width="16.7109375" customWidth="1"/>
    <col min="8437" max="8437" width="31.5703125" customWidth="1"/>
    <col min="8438" max="8438" width="21.85546875" customWidth="1"/>
    <col min="8439" max="8439" width="19.5703125" customWidth="1"/>
    <col min="8440" max="8441" width="11.7109375" customWidth="1"/>
    <col min="8442" max="8442" width="18.42578125" customWidth="1"/>
    <col min="8443" max="8443" width="24.85546875" customWidth="1"/>
    <col min="8692" max="8692" width="16.7109375" customWidth="1"/>
    <col min="8693" max="8693" width="31.5703125" customWidth="1"/>
    <col min="8694" max="8694" width="21.85546875" customWidth="1"/>
    <col min="8695" max="8695" width="19.5703125" customWidth="1"/>
    <col min="8696" max="8697" width="11.7109375" customWidth="1"/>
    <col min="8698" max="8698" width="18.42578125" customWidth="1"/>
    <col min="8699" max="8699" width="24.85546875" customWidth="1"/>
    <col min="8948" max="8948" width="16.7109375" customWidth="1"/>
    <col min="8949" max="8949" width="31.5703125" customWidth="1"/>
    <col min="8950" max="8950" width="21.85546875" customWidth="1"/>
    <col min="8951" max="8951" width="19.5703125" customWidth="1"/>
    <col min="8952" max="8953" width="11.7109375" customWidth="1"/>
    <col min="8954" max="8954" width="18.42578125" customWidth="1"/>
    <col min="8955" max="8955" width="24.85546875" customWidth="1"/>
    <col min="9204" max="9204" width="16.7109375" customWidth="1"/>
    <col min="9205" max="9205" width="31.5703125" customWidth="1"/>
    <col min="9206" max="9206" width="21.85546875" customWidth="1"/>
    <col min="9207" max="9207" width="19.5703125" customWidth="1"/>
    <col min="9208" max="9209" width="11.7109375" customWidth="1"/>
    <col min="9210" max="9210" width="18.42578125" customWidth="1"/>
    <col min="9211" max="9211" width="24.85546875" customWidth="1"/>
    <col min="9460" max="9460" width="16.7109375" customWidth="1"/>
    <col min="9461" max="9461" width="31.5703125" customWidth="1"/>
    <col min="9462" max="9462" width="21.85546875" customWidth="1"/>
    <col min="9463" max="9463" width="19.5703125" customWidth="1"/>
    <col min="9464" max="9465" width="11.7109375" customWidth="1"/>
    <col min="9466" max="9466" width="18.42578125" customWidth="1"/>
    <col min="9467" max="9467" width="24.85546875" customWidth="1"/>
    <col min="9716" max="9716" width="16.7109375" customWidth="1"/>
    <col min="9717" max="9717" width="31.5703125" customWidth="1"/>
    <col min="9718" max="9718" width="21.85546875" customWidth="1"/>
    <col min="9719" max="9719" width="19.5703125" customWidth="1"/>
    <col min="9720" max="9721" width="11.7109375" customWidth="1"/>
    <col min="9722" max="9722" width="18.42578125" customWidth="1"/>
    <col min="9723" max="9723" width="24.85546875" customWidth="1"/>
    <col min="9972" max="9972" width="16.7109375" customWidth="1"/>
    <col min="9973" max="9973" width="31.5703125" customWidth="1"/>
    <col min="9974" max="9974" width="21.85546875" customWidth="1"/>
    <col min="9975" max="9975" width="19.5703125" customWidth="1"/>
    <col min="9976" max="9977" width="11.7109375" customWidth="1"/>
    <col min="9978" max="9978" width="18.42578125" customWidth="1"/>
    <col min="9979" max="9979" width="24.85546875" customWidth="1"/>
    <col min="10228" max="10228" width="16.7109375" customWidth="1"/>
    <col min="10229" max="10229" width="31.5703125" customWidth="1"/>
    <col min="10230" max="10230" width="21.85546875" customWidth="1"/>
    <col min="10231" max="10231" width="19.5703125" customWidth="1"/>
    <col min="10232" max="10233" width="11.7109375" customWidth="1"/>
    <col min="10234" max="10234" width="18.42578125" customWidth="1"/>
    <col min="10235" max="10235" width="24.85546875" customWidth="1"/>
    <col min="10484" max="10484" width="16.7109375" customWidth="1"/>
    <col min="10485" max="10485" width="31.5703125" customWidth="1"/>
    <col min="10486" max="10486" width="21.85546875" customWidth="1"/>
    <col min="10487" max="10487" width="19.5703125" customWidth="1"/>
    <col min="10488" max="10489" width="11.7109375" customWidth="1"/>
    <col min="10490" max="10490" width="18.42578125" customWidth="1"/>
    <col min="10491" max="10491" width="24.85546875" customWidth="1"/>
    <col min="10740" max="10740" width="16.7109375" customWidth="1"/>
    <col min="10741" max="10741" width="31.5703125" customWidth="1"/>
    <col min="10742" max="10742" width="21.85546875" customWidth="1"/>
    <col min="10743" max="10743" width="19.5703125" customWidth="1"/>
    <col min="10744" max="10745" width="11.7109375" customWidth="1"/>
    <col min="10746" max="10746" width="18.42578125" customWidth="1"/>
    <col min="10747" max="10747" width="24.85546875" customWidth="1"/>
    <col min="10996" max="10996" width="16.7109375" customWidth="1"/>
    <col min="10997" max="10997" width="31.5703125" customWidth="1"/>
    <col min="10998" max="10998" width="21.85546875" customWidth="1"/>
    <col min="10999" max="10999" width="19.5703125" customWidth="1"/>
    <col min="11000" max="11001" width="11.7109375" customWidth="1"/>
    <col min="11002" max="11002" width="18.42578125" customWidth="1"/>
    <col min="11003" max="11003" width="24.85546875" customWidth="1"/>
    <col min="11252" max="11252" width="16.7109375" customWidth="1"/>
    <col min="11253" max="11253" width="31.5703125" customWidth="1"/>
    <col min="11254" max="11254" width="21.85546875" customWidth="1"/>
    <col min="11255" max="11255" width="19.5703125" customWidth="1"/>
    <col min="11256" max="11257" width="11.7109375" customWidth="1"/>
    <col min="11258" max="11258" width="18.42578125" customWidth="1"/>
    <col min="11259" max="11259" width="24.85546875" customWidth="1"/>
    <col min="11508" max="11508" width="16.7109375" customWidth="1"/>
    <col min="11509" max="11509" width="31.5703125" customWidth="1"/>
    <col min="11510" max="11510" width="21.85546875" customWidth="1"/>
    <col min="11511" max="11511" width="19.5703125" customWidth="1"/>
    <col min="11512" max="11513" width="11.7109375" customWidth="1"/>
    <col min="11514" max="11514" width="18.42578125" customWidth="1"/>
    <col min="11515" max="11515" width="24.85546875" customWidth="1"/>
    <col min="11764" max="11764" width="16.7109375" customWidth="1"/>
    <col min="11765" max="11765" width="31.5703125" customWidth="1"/>
    <col min="11766" max="11766" width="21.85546875" customWidth="1"/>
    <col min="11767" max="11767" width="19.5703125" customWidth="1"/>
    <col min="11768" max="11769" width="11.7109375" customWidth="1"/>
    <col min="11770" max="11770" width="18.42578125" customWidth="1"/>
    <col min="11771" max="11771" width="24.85546875" customWidth="1"/>
    <col min="12020" max="12020" width="16.7109375" customWidth="1"/>
    <col min="12021" max="12021" width="31.5703125" customWidth="1"/>
    <col min="12022" max="12022" width="21.85546875" customWidth="1"/>
    <col min="12023" max="12023" width="19.5703125" customWidth="1"/>
    <col min="12024" max="12025" width="11.7109375" customWidth="1"/>
    <col min="12026" max="12026" width="18.42578125" customWidth="1"/>
    <col min="12027" max="12027" width="24.85546875" customWidth="1"/>
    <col min="12276" max="12276" width="16.7109375" customWidth="1"/>
    <col min="12277" max="12277" width="31.5703125" customWidth="1"/>
    <col min="12278" max="12278" width="21.85546875" customWidth="1"/>
    <col min="12279" max="12279" width="19.5703125" customWidth="1"/>
    <col min="12280" max="12281" width="11.7109375" customWidth="1"/>
    <col min="12282" max="12282" width="18.42578125" customWidth="1"/>
    <col min="12283" max="12283" width="24.85546875" customWidth="1"/>
    <col min="12532" max="12532" width="16.7109375" customWidth="1"/>
    <col min="12533" max="12533" width="31.5703125" customWidth="1"/>
    <col min="12534" max="12534" width="21.85546875" customWidth="1"/>
    <col min="12535" max="12535" width="19.5703125" customWidth="1"/>
    <col min="12536" max="12537" width="11.7109375" customWidth="1"/>
    <col min="12538" max="12538" width="18.42578125" customWidth="1"/>
    <col min="12539" max="12539" width="24.85546875" customWidth="1"/>
    <col min="12788" max="12788" width="16.7109375" customWidth="1"/>
    <col min="12789" max="12789" width="31.5703125" customWidth="1"/>
    <col min="12790" max="12790" width="21.85546875" customWidth="1"/>
    <col min="12791" max="12791" width="19.5703125" customWidth="1"/>
    <col min="12792" max="12793" width="11.7109375" customWidth="1"/>
    <col min="12794" max="12794" width="18.42578125" customWidth="1"/>
    <col min="12795" max="12795" width="24.85546875" customWidth="1"/>
    <col min="13044" max="13044" width="16.7109375" customWidth="1"/>
    <col min="13045" max="13045" width="31.5703125" customWidth="1"/>
    <col min="13046" max="13046" width="21.85546875" customWidth="1"/>
    <col min="13047" max="13047" width="19.5703125" customWidth="1"/>
    <col min="13048" max="13049" width="11.7109375" customWidth="1"/>
    <col min="13050" max="13050" width="18.42578125" customWidth="1"/>
    <col min="13051" max="13051" width="24.85546875" customWidth="1"/>
    <col min="13300" max="13300" width="16.7109375" customWidth="1"/>
    <col min="13301" max="13301" width="31.5703125" customWidth="1"/>
    <col min="13302" max="13302" width="21.85546875" customWidth="1"/>
    <col min="13303" max="13303" width="19.5703125" customWidth="1"/>
    <col min="13304" max="13305" width="11.7109375" customWidth="1"/>
    <col min="13306" max="13306" width="18.42578125" customWidth="1"/>
    <col min="13307" max="13307" width="24.85546875" customWidth="1"/>
    <col min="13556" max="13556" width="16.7109375" customWidth="1"/>
    <col min="13557" max="13557" width="31.5703125" customWidth="1"/>
    <col min="13558" max="13558" width="21.85546875" customWidth="1"/>
    <col min="13559" max="13559" width="19.5703125" customWidth="1"/>
    <col min="13560" max="13561" width="11.7109375" customWidth="1"/>
    <col min="13562" max="13562" width="18.42578125" customWidth="1"/>
    <col min="13563" max="13563" width="24.85546875" customWidth="1"/>
    <col min="13812" max="13812" width="16.7109375" customWidth="1"/>
    <col min="13813" max="13813" width="31.5703125" customWidth="1"/>
    <col min="13814" max="13814" width="21.85546875" customWidth="1"/>
    <col min="13815" max="13815" width="19.5703125" customWidth="1"/>
    <col min="13816" max="13817" width="11.7109375" customWidth="1"/>
    <col min="13818" max="13818" width="18.42578125" customWidth="1"/>
    <col min="13819" max="13819" width="24.85546875" customWidth="1"/>
    <col min="14068" max="14068" width="16.7109375" customWidth="1"/>
    <col min="14069" max="14069" width="31.5703125" customWidth="1"/>
    <col min="14070" max="14070" width="21.85546875" customWidth="1"/>
    <col min="14071" max="14071" width="19.5703125" customWidth="1"/>
    <col min="14072" max="14073" width="11.7109375" customWidth="1"/>
    <col min="14074" max="14074" width="18.42578125" customWidth="1"/>
    <col min="14075" max="14075" width="24.85546875" customWidth="1"/>
    <col min="14324" max="14324" width="16.7109375" customWidth="1"/>
    <col min="14325" max="14325" width="31.5703125" customWidth="1"/>
    <col min="14326" max="14326" width="21.85546875" customWidth="1"/>
    <col min="14327" max="14327" width="19.5703125" customWidth="1"/>
    <col min="14328" max="14329" width="11.7109375" customWidth="1"/>
    <col min="14330" max="14330" width="18.42578125" customWidth="1"/>
    <col min="14331" max="14331" width="24.85546875" customWidth="1"/>
    <col min="14580" max="14580" width="16.7109375" customWidth="1"/>
    <col min="14581" max="14581" width="31.5703125" customWidth="1"/>
    <col min="14582" max="14582" width="21.85546875" customWidth="1"/>
    <col min="14583" max="14583" width="19.5703125" customWidth="1"/>
    <col min="14584" max="14585" width="11.7109375" customWidth="1"/>
    <col min="14586" max="14586" width="18.42578125" customWidth="1"/>
    <col min="14587" max="14587" width="24.85546875" customWidth="1"/>
    <col min="14836" max="14836" width="16.7109375" customWidth="1"/>
    <col min="14837" max="14837" width="31.5703125" customWidth="1"/>
    <col min="14838" max="14838" width="21.85546875" customWidth="1"/>
    <col min="14839" max="14839" width="19.5703125" customWidth="1"/>
    <col min="14840" max="14841" width="11.7109375" customWidth="1"/>
    <col min="14842" max="14842" width="18.42578125" customWidth="1"/>
    <col min="14843" max="14843" width="24.85546875" customWidth="1"/>
    <col min="15092" max="15092" width="16.7109375" customWidth="1"/>
    <col min="15093" max="15093" width="31.5703125" customWidth="1"/>
    <col min="15094" max="15094" width="21.85546875" customWidth="1"/>
    <col min="15095" max="15095" width="19.5703125" customWidth="1"/>
    <col min="15096" max="15097" width="11.7109375" customWidth="1"/>
    <col min="15098" max="15098" width="18.42578125" customWidth="1"/>
    <col min="15099" max="15099" width="24.85546875" customWidth="1"/>
    <col min="15348" max="15348" width="16.7109375" customWidth="1"/>
    <col min="15349" max="15349" width="31.5703125" customWidth="1"/>
    <col min="15350" max="15350" width="21.85546875" customWidth="1"/>
    <col min="15351" max="15351" width="19.5703125" customWidth="1"/>
    <col min="15352" max="15353" width="11.7109375" customWidth="1"/>
    <col min="15354" max="15354" width="18.42578125" customWidth="1"/>
    <col min="15355" max="15355" width="24.85546875" customWidth="1"/>
    <col min="15604" max="15604" width="16.7109375" customWidth="1"/>
    <col min="15605" max="15605" width="31.5703125" customWidth="1"/>
    <col min="15606" max="15606" width="21.85546875" customWidth="1"/>
    <col min="15607" max="15607" width="19.5703125" customWidth="1"/>
    <col min="15608" max="15609" width="11.7109375" customWidth="1"/>
    <col min="15610" max="15610" width="18.42578125" customWidth="1"/>
    <col min="15611" max="15611" width="24.85546875" customWidth="1"/>
    <col min="15860" max="15860" width="16.7109375" customWidth="1"/>
    <col min="15861" max="15861" width="31.5703125" customWidth="1"/>
    <col min="15862" max="15862" width="21.85546875" customWidth="1"/>
    <col min="15863" max="15863" width="19.5703125" customWidth="1"/>
    <col min="15864" max="15865" width="11.7109375" customWidth="1"/>
    <col min="15866" max="15866" width="18.42578125" customWidth="1"/>
    <col min="15867" max="15867" width="24.85546875" customWidth="1"/>
    <col min="16116" max="16116" width="16.7109375" customWidth="1"/>
    <col min="16117" max="16117" width="31.5703125" customWidth="1"/>
    <col min="16118" max="16118" width="21.85546875" customWidth="1"/>
    <col min="16119" max="16119" width="19.5703125" customWidth="1"/>
    <col min="16120" max="16121" width="11.7109375" customWidth="1"/>
    <col min="16122" max="16122" width="18.42578125" customWidth="1"/>
    <col min="16123" max="16123" width="24.85546875" customWidth="1"/>
  </cols>
  <sheetData>
    <row r="1" spans="1:11" s="1" customFormat="1" ht="102.75" customHeight="1">
      <c r="B1" s="31" t="s">
        <v>84</v>
      </c>
      <c r="C1" s="31"/>
      <c r="D1" s="31"/>
      <c r="E1" s="31"/>
      <c r="F1" s="235" t="e">
        <f>#REF!</f>
        <v>#REF!</v>
      </c>
      <c r="H1" s="745" t="s">
        <v>1343</v>
      </c>
      <c r="I1" s="745"/>
      <c r="J1" s="83"/>
    </row>
    <row r="2" spans="1:11" s="55" customFormat="1" ht="19.5" customHeight="1">
      <c r="B2" s="74" t="s">
        <v>617</v>
      </c>
      <c r="C2" s="72"/>
      <c r="D2" s="72"/>
      <c r="E2" s="72"/>
      <c r="F2" s="73"/>
      <c r="G2" s="72"/>
    </row>
    <row r="3" spans="1:11" s="14" customFormat="1" ht="9.75" customHeight="1">
      <c r="B3" s="10"/>
      <c r="C3" s="10"/>
      <c r="D3" s="11"/>
      <c r="E3" s="12"/>
      <c r="F3" s="13"/>
    </row>
    <row r="4" spans="1:11" s="14" customFormat="1" ht="24" customHeight="1">
      <c r="A4" s="27" t="s">
        <v>0</v>
      </c>
      <c r="B4" s="27" t="s">
        <v>85</v>
      </c>
      <c r="C4" s="28" t="s">
        <v>1</v>
      </c>
      <c r="D4" s="29" t="s">
        <v>86</v>
      </c>
      <c r="E4" s="30" t="s">
        <v>87</v>
      </c>
      <c r="F4" s="29" t="s">
        <v>88</v>
      </c>
    </row>
    <row r="5" spans="1:11" s="14" customFormat="1" ht="89.25" customHeight="1">
      <c r="A5" s="344" t="s">
        <v>89</v>
      </c>
      <c r="B5" s="352"/>
      <c r="C5" s="352" t="s">
        <v>90</v>
      </c>
      <c r="D5" s="347" t="s">
        <v>91</v>
      </c>
      <c r="E5" s="341">
        <v>7325</v>
      </c>
      <c r="F5" s="348" t="e">
        <f>E5*(100-#REF!)/100</f>
        <v>#REF!</v>
      </c>
      <c r="G5" s="341">
        <f>ROUND(VLOOKUP(A5,[4]Лист2!$A:$H,7,FALSE),0)</f>
        <v>7325</v>
      </c>
      <c r="H5" s="349" t="str">
        <f>VLOOKUP(A5,[4]Лист2!$A:$H,3,FALSE)</f>
        <v>Набор опор цельносварных крайних 40x40 П700</v>
      </c>
      <c r="I5" s="14" t="str">
        <f>VLOOKUP(A5,[4]Лист2!$A:$H,1,FALSE)</f>
        <v>EVL001</v>
      </c>
    </row>
    <row r="6" spans="1:11" s="14" customFormat="1" ht="89.25" customHeight="1">
      <c r="A6" s="77" t="s">
        <v>2343</v>
      </c>
      <c r="B6" s="78"/>
      <c r="C6" s="78" t="s">
        <v>2302</v>
      </c>
      <c r="D6" s="79" t="s">
        <v>271</v>
      </c>
      <c r="E6" s="88">
        <v>3603</v>
      </c>
      <c r="F6" s="80" t="e">
        <f>E6*(100-#REF!)/100</f>
        <v>#REF!</v>
      </c>
      <c r="G6" s="16">
        <f>ROUND(VLOOKUP(A6,[4]Лист2!$A:$H,7,FALSE),0)</f>
        <v>3603</v>
      </c>
      <c r="H6" s="343" t="str">
        <f>VLOOKUP(A6,[4]Лист2!$A:$H,3,FALSE)</f>
        <v>Опора цельносварная крайняя 40x40 П600</v>
      </c>
      <c r="I6" s="14" t="str">
        <f>VLOOKUP(A6,[4]Лист2!$A:$H,1,FALSE)</f>
        <v>EVL089</v>
      </c>
    </row>
    <row r="7" spans="1:11" s="14" customFormat="1" ht="111" customHeight="1">
      <c r="A7" s="52" t="s">
        <v>1305</v>
      </c>
      <c r="B7" s="17"/>
      <c r="C7" s="17" t="s">
        <v>2264</v>
      </c>
      <c r="D7" s="5" t="s">
        <v>296</v>
      </c>
      <c r="E7" s="16">
        <f>7471/2</f>
        <v>3735.5</v>
      </c>
      <c r="F7" s="15" t="e">
        <f>E7*(100-#REF!)/100</f>
        <v>#REF!</v>
      </c>
      <c r="G7" s="16">
        <f>ROUND(VLOOKUP(A7,[4]Лист2!$A:$H,7,FALSE),0)</f>
        <v>7471</v>
      </c>
      <c r="H7" s="343" t="str">
        <f>VLOOKUP(A7,[4]Лист2!$A:$H,3,FALSE)</f>
        <v>Набор опор цельносварных крайних 40x40 П800</v>
      </c>
      <c r="I7" s="14" t="str">
        <f>VLOOKUP(A7,[4]Лист2!$A:$H,1,FALSE)</f>
        <v>EVL047</v>
      </c>
      <c r="K7" s="100" t="s">
        <v>2344</v>
      </c>
    </row>
    <row r="8" spans="1:11" s="14" customFormat="1" ht="109.5" customHeight="1">
      <c r="A8" s="52" t="s">
        <v>1289</v>
      </c>
      <c r="B8" s="17"/>
      <c r="C8" s="17" t="s">
        <v>314</v>
      </c>
      <c r="D8" s="5" t="s">
        <v>315</v>
      </c>
      <c r="E8" s="355">
        <v>3850</v>
      </c>
      <c r="F8" s="15" t="e">
        <f>E8*(100-#REF!)/100</f>
        <v>#REF!</v>
      </c>
      <c r="G8" s="16">
        <f>ROUND(VLOOKUP(A8,[4]Лист2!$A:$H,7,FALSE),0)</f>
        <v>7115</v>
      </c>
      <c r="H8" s="343" t="str">
        <f>VLOOKUP(A8,[4]Лист2!$A:$H,3,FALSE)</f>
        <v>Набор опор цельносварных крайних 40x40 П600</v>
      </c>
      <c r="I8" s="14" t="str">
        <f>VLOOKUP(A8,[4]Лист2!$A:$H,1,FALSE)</f>
        <v>EVL029</v>
      </c>
    </row>
    <row r="9" spans="1:11" s="14" customFormat="1" ht="61.5" customHeight="1">
      <c r="A9" s="18" t="s">
        <v>2338</v>
      </c>
      <c r="B9" s="19"/>
      <c r="C9" s="331" t="s">
        <v>477</v>
      </c>
      <c r="D9" s="332" t="s">
        <v>388</v>
      </c>
      <c r="E9" s="21">
        <v>4236</v>
      </c>
      <c r="F9" s="334" t="e">
        <f>E9*(100-#REF!)/100</f>
        <v>#REF!</v>
      </c>
      <c r="G9" s="335" t="e">
        <f>ROUND(VLOOKUP(A9,[4]Лист2!$A:$H,7,FALSE),0)</f>
        <v>#N/A</v>
      </c>
      <c r="H9" s="343" t="e">
        <f>VLOOKUP(A9,[4]Лист2!$A:$H,3,FALSE)</f>
        <v>#N/A</v>
      </c>
      <c r="I9" s="14" t="e">
        <f>VLOOKUP(A9,[4]Лист2!$A:$H,1,FALSE)</f>
        <v>#N/A</v>
      </c>
      <c r="K9" s="333">
        <v>4066</v>
      </c>
    </row>
    <row r="10" spans="1:11" s="14" customFormat="1" ht="48.75" customHeight="1">
      <c r="A10" s="18" t="s">
        <v>2338</v>
      </c>
      <c r="B10" s="19"/>
      <c r="C10" s="331" t="s">
        <v>312</v>
      </c>
      <c r="D10" s="332" t="s">
        <v>313</v>
      </c>
      <c r="E10" s="16">
        <v>4355</v>
      </c>
      <c r="F10" s="334" t="e">
        <f>E10*(100-#REF!)/100</f>
        <v>#REF!</v>
      </c>
      <c r="G10" s="335" t="e">
        <f>ROUND(VLOOKUP(A10,[4]Лист2!$A:$H,7,FALSE),0)</f>
        <v>#N/A</v>
      </c>
      <c r="H10" s="343" t="e">
        <f>VLOOKUP(A10,[4]Лист2!$A:$H,3,FALSE)</f>
        <v>#N/A</v>
      </c>
      <c r="I10" s="14" t="e">
        <f>VLOOKUP(A10,[4]Лист2!$A:$H,1,FALSE)</f>
        <v>#N/A</v>
      </c>
      <c r="K10" s="333">
        <v>4236</v>
      </c>
    </row>
    <row r="11" spans="1:11" s="14" customFormat="1" ht="46.5" customHeight="1">
      <c r="A11" s="344" t="s">
        <v>1310</v>
      </c>
      <c r="B11" s="345"/>
      <c r="C11" s="346" t="s">
        <v>310</v>
      </c>
      <c r="D11" s="347" t="s">
        <v>311</v>
      </c>
      <c r="E11" s="341">
        <v>4842</v>
      </c>
      <c r="F11" s="348" t="e">
        <f>E11*(100-#REF!)/100</f>
        <v>#REF!</v>
      </c>
      <c r="G11" s="341">
        <f>ROUND(VLOOKUP(A11,[4]Лист2!$A:$H,7,FALSE),0)</f>
        <v>4842</v>
      </c>
      <c r="H11" s="349" t="str">
        <f>VLOOKUP(A11,[4]Лист2!$A:$H,3,FALSE)</f>
        <v>Комплект траверс (40х20) для прямого стола 1000</v>
      </c>
      <c r="I11" s="353" t="str">
        <f>VLOOKUP(A11,[4]Лист2!$A:$H,1,FALSE)</f>
        <v>EVL053</v>
      </c>
    </row>
    <row r="12" spans="1:11" s="14" customFormat="1" ht="51.95" customHeight="1">
      <c r="A12" s="344" t="s">
        <v>92</v>
      </c>
      <c r="B12" s="345"/>
      <c r="C12" s="346" t="s">
        <v>93</v>
      </c>
      <c r="D12" s="347" t="s">
        <v>94</v>
      </c>
      <c r="E12" s="354">
        <v>5046</v>
      </c>
      <c r="F12" s="348" t="e">
        <f>E12*(100-#REF!)/100</f>
        <v>#REF!</v>
      </c>
      <c r="G12" s="341">
        <f>ROUND(VLOOKUP(A12,[4]Лист2!$A:$H,7,FALSE),0)</f>
        <v>5046</v>
      </c>
      <c r="H12" s="349" t="str">
        <f>VLOOKUP(A12,[4]Лист2!$A:$H,3,FALSE)</f>
        <v>Комплект траверс (40х20) для прямого стола 1200</v>
      </c>
      <c r="I12" s="353" t="str">
        <f>VLOOKUP(A12,[4]Лист2!$A:$H,1,FALSE)</f>
        <v>EVL002</v>
      </c>
    </row>
    <row r="13" spans="1:11" s="14" customFormat="1" ht="51.95" customHeight="1">
      <c r="A13" s="344" t="s">
        <v>95</v>
      </c>
      <c r="B13" s="345"/>
      <c r="C13" s="346" t="s">
        <v>96</v>
      </c>
      <c r="D13" s="347" t="s">
        <v>97</v>
      </c>
      <c r="E13" s="350">
        <v>5221</v>
      </c>
      <c r="F13" s="348" t="e">
        <f>E13*(100-#REF!)/100</f>
        <v>#REF!</v>
      </c>
      <c r="G13" s="341">
        <f>ROUND(VLOOKUP(A13,[4]Лист2!$A:$H,7,FALSE),0)</f>
        <v>5221</v>
      </c>
      <c r="H13" s="349" t="str">
        <f>VLOOKUP(A13,[4]Лист2!$A:$H,3,FALSE)</f>
        <v>Комплект траверс (40х20) для прямого стола 1400</v>
      </c>
      <c r="I13" s="353" t="str">
        <f>VLOOKUP(A13,[4]Лист2!$A:$H,1,FALSE)</f>
        <v>EVL003</v>
      </c>
    </row>
    <row r="14" spans="1:11" s="14" customFormat="1" ht="51.95" customHeight="1">
      <c r="A14" s="344" t="s">
        <v>98</v>
      </c>
      <c r="B14" s="345"/>
      <c r="C14" s="346" t="s">
        <v>99</v>
      </c>
      <c r="D14" s="347" t="s">
        <v>100</v>
      </c>
      <c r="E14" s="350">
        <v>5366</v>
      </c>
      <c r="F14" s="348" t="e">
        <f>E14*(100-#REF!)/100</f>
        <v>#REF!</v>
      </c>
      <c r="G14" s="341">
        <f>ROUND(VLOOKUP(A14,[4]Лист2!$A:$H,7,FALSE),0)</f>
        <v>5366</v>
      </c>
      <c r="H14" s="349" t="str">
        <f>VLOOKUP(A14,[4]Лист2!$A:$H,3,FALSE)</f>
        <v>Комплект траверс (40х20) для прямого стола 1600</v>
      </c>
      <c r="I14" s="353" t="str">
        <f>VLOOKUP(A14,[4]Лист2!$A:$H,1,FALSE)</f>
        <v>EVL004</v>
      </c>
    </row>
    <row r="15" spans="1:11" s="14" customFormat="1" ht="51.95" customHeight="1">
      <c r="A15" s="344" t="s">
        <v>1294</v>
      </c>
      <c r="B15" s="345"/>
      <c r="C15" s="346" t="s">
        <v>317</v>
      </c>
      <c r="D15" s="347" t="s">
        <v>316</v>
      </c>
      <c r="E15" s="350">
        <v>5530</v>
      </c>
      <c r="F15" s="348" t="e">
        <f>E15*(100-#REF!)/100</f>
        <v>#REF!</v>
      </c>
      <c r="G15" s="341">
        <f>ROUND(VLOOKUP(A15,[4]Лист2!$A:$H,7,FALSE),0)</f>
        <v>5530</v>
      </c>
      <c r="H15" s="349" t="str">
        <f>VLOOKUP(A15,[4]Лист2!$A:$H,3,FALSE)</f>
        <v>Комплект траверс (40х20) для прямого стола 1800</v>
      </c>
      <c r="I15" s="353" t="str">
        <f>VLOOKUP(A15,[4]Лист2!$A:$H,1,FALSE)</f>
        <v>EVL035</v>
      </c>
    </row>
    <row r="16" spans="1:11" s="14" customFormat="1" ht="78.75" customHeight="1">
      <c r="A16" s="344" t="s">
        <v>101</v>
      </c>
      <c r="B16" s="345"/>
      <c r="C16" s="346" t="s">
        <v>102</v>
      </c>
      <c r="D16" s="347" t="s">
        <v>103</v>
      </c>
      <c r="E16" s="350">
        <v>7517</v>
      </c>
      <c r="F16" s="348" t="e">
        <f>E16*(100-#REF!)/100</f>
        <v>#REF!</v>
      </c>
      <c r="G16" s="341">
        <f>ROUND(VLOOKUP(A16,[4]Лист2!$A:$H,7,FALSE),0)</f>
        <v>7517</v>
      </c>
      <c r="H16" s="349" t="str">
        <f>VLOOKUP(A16,[4]Лист2!$A:$H,3,FALSE)</f>
        <v>Набор опор цельносварных крайних 60x30 П700</v>
      </c>
      <c r="I16" s="353" t="str">
        <f>VLOOKUP(A16,[4]Лист2!$A:$H,1,FALSE)</f>
        <v>EVL005</v>
      </c>
    </row>
    <row r="17" spans="1:11" s="14" customFormat="1" ht="78.75" customHeight="1">
      <c r="A17" s="77" t="s">
        <v>2345</v>
      </c>
      <c r="B17" s="78"/>
      <c r="C17" s="78" t="s">
        <v>289</v>
      </c>
      <c r="D17" s="79" t="s">
        <v>272</v>
      </c>
      <c r="E17" s="88">
        <v>3642</v>
      </c>
      <c r="F17" s="80" t="e">
        <f>E17*(100-#REF!)/100</f>
        <v>#REF!</v>
      </c>
      <c r="G17" s="16">
        <f>ROUND(VLOOKUP(A17,[4]Лист2!$A:$H,7,FALSE),0)</f>
        <v>3642</v>
      </c>
      <c r="H17" s="343" t="str">
        <f>VLOOKUP(A17,[4]Лист2!$A:$H,3,FALSE)</f>
        <v>Опора цельносварная крайняя 60x30 П600</v>
      </c>
      <c r="I17" s="14" t="str">
        <f>VLOOKUP(A17,[4]Лист2!$A:$H,1,FALSE)</f>
        <v>EVL092</v>
      </c>
    </row>
    <row r="18" spans="1:11" s="14" customFormat="1" ht="78.75" customHeight="1">
      <c r="A18" s="77" t="s">
        <v>1303</v>
      </c>
      <c r="B18" s="17"/>
      <c r="C18" s="17" t="s">
        <v>321</v>
      </c>
      <c r="D18" s="5" t="s">
        <v>320</v>
      </c>
      <c r="E18" s="16">
        <f>7774/2</f>
        <v>3887</v>
      </c>
      <c r="F18" s="15" t="e">
        <f>E18*(100-#REF!)/100</f>
        <v>#REF!</v>
      </c>
      <c r="G18" s="16">
        <f>ROUND(VLOOKUP(A18,[4]Лист2!$A:$H,7,FALSE),0)</f>
        <v>7774</v>
      </c>
      <c r="H18" s="343" t="str">
        <f>VLOOKUP(A18,[4]Лист2!$A:$H,3,FALSE)</f>
        <v>Набор опор цельносварных крайних 60x30 П800</v>
      </c>
      <c r="I18" s="14" t="str">
        <f>VLOOKUP(A18,[4]Лист2!$A:$H,1,FALSE)</f>
        <v>EVL045</v>
      </c>
    </row>
    <row r="19" spans="1:11" s="14" customFormat="1" ht="78.75" customHeight="1">
      <c r="A19" s="52"/>
      <c r="B19" s="17"/>
      <c r="C19" s="17" t="s">
        <v>390</v>
      </c>
      <c r="D19" s="5" t="s">
        <v>391</v>
      </c>
      <c r="E19" s="355">
        <v>3950</v>
      </c>
      <c r="F19" s="15" t="e">
        <f>E19*(100-#REF!)/100</f>
        <v>#REF!</v>
      </c>
      <c r="G19" s="16" t="e">
        <f>ROUND(VLOOKUP(A19,[4]Лист2!$A:$H,7,FALSE),0)</f>
        <v>#N/A</v>
      </c>
      <c r="H19" s="343" t="e">
        <f>VLOOKUP(A19,[4]Лист2!$A:$H,3,FALSE)</f>
        <v>#N/A</v>
      </c>
      <c r="I19" s="14" t="e">
        <f>VLOOKUP(A19,[4]Лист2!$A:$H,1,FALSE)</f>
        <v>#N/A</v>
      </c>
    </row>
    <row r="20" spans="1:11" s="14" customFormat="1" ht="49.5" customHeight="1">
      <c r="A20" s="18"/>
      <c r="B20" s="19"/>
      <c r="C20" s="331" t="s">
        <v>631</v>
      </c>
      <c r="D20" s="332" t="s">
        <v>388</v>
      </c>
      <c r="E20" s="21">
        <v>4066</v>
      </c>
      <c r="F20" s="334" t="e">
        <f>E20*(100-#REF!)/100</f>
        <v>#REF!</v>
      </c>
      <c r="G20" s="335" t="e">
        <f>ROUND(VLOOKUP(A20,[4]Лист2!$A:$H,7,FALSE),0)</f>
        <v>#N/A</v>
      </c>
      <c r="H20" s="343" t="e">
        <f>VLOOKUP(A20,[4]Лист2!$A:$H,3,FALSE)</f>
        <v>#N/A</v>
      </c>
      <c r="I20" s="14" t="e">
        <f>VLOOKUP(A20,[4]Лист2!$A:$H,1,FALSE)</f>
        <v>#N/A</v>
      </c>
      <c r="K20" s="333">
        <v>4066</v>
      </c>
    </row>
    <row r="21" spans="1:11" s="14" customFormat="1" ht="47.25" customHeight="1">
      <c r="A21" s="18"/>
      <c r="B21" s="19"/>
      <c r="C21" s="331" t="s">
        <v>628</v>
      </c>
      <c r="D21" s="332" t="s">
        <v>313</v>
      </c>
      <c r="E21" s="21">
        <v>4236</v>
      </c>
      <c r="F21" s="334" t="e">
        <f>E21*(100-#REF!)/100</f>
        <v>#REF!</v>
      </c>
      <c r="G21" s="335" t="e">
        <f>ROUND(VLOOKUP(A21,[4]Лист2!$A:$H,7,FALSE),0)</f>
        <v>#N/A</v>
      </c>
      <c r="H21" s="343" t="e">
        <f>VLOOKUP(A21,[4]Лист2!$A:$H,3,FALSE)</f>
        <v>#N/A</v>
      </c>
      <c r="I21" s="14" t="e">
        <f>VLOOKUP(A21,[4]Лист2!$A:$H,1,FALSE)</f>
        <v>#N/A</v>
      </c>
      <c r="K21" s="333">
        <v>4236</v>
      </c>
    </row>
    <row r="22" spans="1:11" s="14" customFormat="1" ht="48.75" customHeight="1">
      <c r="A22" s="344" t="s">
        <v>1311</v>
      </c>
      <c r="B22" s="345"/>
      <c r="C22" s="346" t="s">
        <v>629</v>
      </c>
      <c r="D22" s="347" t="s">
        <v>311</v>
      </c>
      <c r="E22" s="350">
        <v>4756</v>
      </c>
      <c r="F22" s="348" t="e">
        <f>E22*(100-#REF!)/100</f>
        <v>#REF!</v>
      </c>
      <c r="G22" s="341">
        <f>ROUND(VLOOKUP(A22,[4]Лист2!$A:$H,7,FALSE),0)</f>
        <v>4756</v>
      </c>
      <c r="H22" s="349" t="str">
        <f>VLOOKUP(A22,[4]Лист2!$A:$H,3,FALSE)</f>
        <v>Комплект траверс (60х30) для прямого стола 1000</v>
      </c>
      <c r="I22" s="14" t="str">
        <f>VLOOKUP(A22,[4]Лист2!$A:$H,1,FALSE)</f>
        <v>EVL054</v>
      </c>
    </row>
    <row r="23" spans="1:11" s="14" customFormat="1" ht="51.95" customHeight="1">
      <c r="A23" s="344" t="s">
        <v>104</v>
      </c>
      <c r="B23" s="345"/>
      <c r="C23" s="351" t="s">
        <v>625</v>
      </c>
      <c r="D23" s="347" t="s">
        <v>94</v>
      </c>
      <c r="E23" s="350">
        <v>4958</v>
      </c>
      <c r="F23" s="348" t="e">
        <f>E23*(100-#REF!)/100</f>
        <v>#REF!</v>
      </c>
      <c r="G23" s="341">
        <f>ROUND(VLOOKUP(A23,[4]Лист2!$A:$H,7,FALSE),0)</f>
        <v>4958</v>
      </c>
      <c r="H23" s="349" t="str">
        <f>VLOOKUP(A23,[4]Лист2!$A:$H,3,FALSE)</f>
        <v>Комплект траверс (60х30) для прямого стола 1200</v>
      </c>
      <c r="I23" s="14" t="str">
        <f>VLOOKUP(A23,[4]Лист2!$A:$H,1,FALSE)</f>
        <v>EVL006</v>
      </c>
    </row>
    <row r="24" spans="1:11" s="14" customFormat="1" ht="51.95" customHeight="1">
      <c r="A24" s="344" t="s">
        <v>105</v>
      </c>
      <c r="B24" s="345"/>
      <c r="C24" s="351" t="s">
        <v>626</v>
      </c>
      <c r="D24" s="347" t="s">
        <v>97</v>
      </c>
      <c r="E24" s="350">
        <v>5215</v>
      </c>
      <c r="F24" s="348" t="e">
        <f>E24*(100-#REF!)/100</f>
        <v>#REF!</v>
      </c>
      <c r="G24" s="341">
        <f>ROUND(VLOOKUP(A24,[4]Лист2!$A:$H,7,FALSE),0)</f>
        <v>5215</v>
      </c>
      <c r="H24" s="349" t="str">
        <f>VLOOKUP(A24,[4]Лист2!$A:$H,3,FALSE)</f>
        <v>Комплект траверс (60х30) для прямого стола 1400</v>
      </c>
      <c r="I24" s="14" t="str">
        <f>VLOOKUP(A24,[4]Лист2!$A:$H,1,FALSE)</f>
        <v>EVL007</v>
      </c>
    </row>
    <row r="25" spans="1:11" s="14" customFormat="1" ht="51.95" customHeight="1">
      <c r="A25" s="344" t="s">
        <v>106</v>
      </c>
      <c r="B25" s="345"/>
      <c r="C25" s="351" t="s">
        <v>627</v>
      </c>
      <c r="D25" s="347" t="s">
        <v>100</v>
      </c>
      <c r="E25" s="350">
        <v>5279</v>
      </c>
      <c r="F25" s="348" t="e">
        <f>E25*(100-#REF!)/100</f>
        <v>#REF!</v>
      </c>
      <c r="G25" s="341">
        <f>ROUND(VLOOKUP(A25,[4]Лист2!$A:$H,7,FALSE),0)</f>
        <v>5279</v>
      </c>
      <c r="H25" s="349" t="str">
        <f>VLOOKUP(A25,[4]Лист2!$A:$H,3,FALSE)</f>
        <v>Комплект траверс (60х30) для прямого стола 1600</v>
      </c>
      <c r="I25" s="14" t="str">
        <f>VLOOKUP(A25,[4]Лист2!$A:$H,1,FALSE)</f>
        <v>EVL008</v>
      </c>
    </row>
    <row r="26" spans="1:11" s="14" customFormat="1" ht="51.95" customHeight="1">
      <c r="A26" s="344" t="s">
        <v>1295</v>
      </c>
      <c r="B26" s="345"/>
      <c r="C26" s="346" t="s">
        <v>630</v>
      </c>
      <c r="D26" s="347" t="s">
        <v>316</v>
      </c>
      <c r="E26" s="350">
        <v>5423</v>
      </c>
      <c r="F26" s="348" t="e">
        <f>E26*(100-#REF!)/100</f>
        <v>#REF!</v>
      </c>
      <c r="G26" s="341">
        <f>ROUND(VLOOKUP(A26,[4]Лист2!$A:$H,7,FALSE),0)</f>
        <v>5423</v>
      </c>
      <c r="H26" s="349" t="str">
        <f>VLOOKUP(A26,[4]Лист2!$A:$H,3,FALSE)</f>
        <v>Комплект траверс (60х30) для прямого стола 1800</v>
      </c>
      <c r="I26" s="14" t="str">
        <f>VLOOKUP(A26,[4]Лист2!$A:$H,1,FALSE)</f>
        <v>EVL036</v>
      </c>
    </row>
    <row r="27" spans="1:11" s="14" customFormat="1" ht="51.95" customHeight="1">
      <c r="A27" s="344" t="s">
        <v>1288</v>
      </c>
      <c r="B27" s="345"/>
      <c r="C27" s="346" t="s">
        <v>273</v>
      </c>
      <c r="D27" s="347" t="s">
        <v>272</v>
      </c>
      <c r="E27" s="350">
        <v>4265</v>
      </c>
      <c r="F27" s="348" t="e">
        <f>E27*(100-#REF!)/100</f>
        <v>#REF!</v>
      </c>
      <c r="G27" s="341">
        <f>ROUND(VLOOKUP(A27,[4]Лист2!$A:$H,7,FALSE),0)</f>
        <v>4265</v>
      </c>
      <c r="H27" s="349" t="str">
        <f>VLOOKUP(A27,[4]Лист2!$A:$H,3,FALSE)</f>
        <v>Опора цельносварная крайняя 60x30 О600</v>
      </c>
      <c r="I27" s="14" t="str">
        <f>VLOOKUP(A27,[4]Лист2!$A:$H,1,FALSE)</f>
        <v>EVL028</v>
      </c>
    </row>
    <row r="28" spans="1:11" s="14" customFormat="1" ht="51.95" customHeight="1">
      <c r="A28" s="344" t="s">
        <v>107</v>
      </c>
      <c r="B28" s="345"/>
      <c r="C28" s="346" t="s">
        <v>108</v>
      </c>
      <c r="D28" s="347" t="s">
        <v>103</v>
      </c>
      <c r="E28" s="350">
        <v>4393</v>
      </c>
      <c r="F28" s="348" t="e">
        <f>E28*(100-#REF!)/100</f>
        <v>#REF!</v>
      </c>
      <c r="G28" s="341">
        <f>ROUND(VLOOKUP(A28,[4]Лист2!$A:$H,7,FALSE),0)</f>
        <v>4393</v>
      </c>
      <c r="H28" s="349" t="str">
        <f>VLOOKUP(A28,[4]Лист2!$A:$H,3,FALSE)</f>
        <v>Опора цельносварная крайняя 60x30 О700</v>
      </c>
      <c r="I28" s="14" t="str">
        <f>VLOOKUP(A28,[4]Лист2!$A:$H,1,FALSE)</f>
        <v>EVL009</v>
      </c>
    </row>
    <row r="29" spans="1:11" s="14" customFormat="1" ht="62.25" customHeight="1">
      <c r="A29" s="52" t="s">
        <v>1304</v>
      </c>
      <c r="B29" s="47"/>
      <c r="C29" s="20" t="s">
        <v>524</v>
      </c>
      <c r="D29" s="5" t="s">
        <v>320</v>
      </c>
      <c r="E29" s="21">
        <v>4381</v>
      </c>
      <c r="F29" s="15" t="e">
        <f>E29*(100-#REF!)/100</f>
        <v>#REF!</v>
      </c>
      <c r="G29" s="16">
        <f>ROUND(VLOOKUP(A29,[4]Лист2!$A:$H,7,FALSE),0)</f>
        <v>4381</v>
      </c>
      <c r="H29" s="343" t="str">
        <f>VLOOKUP(A29,[4]Лист2!$A:$H,3,FALSE)</f>
        <v>Опора цельносварная крайняя 60x30 О800</v>
      </c>
      <c r="I29" s="14" t="str">
        <f>VLOOKUP(A29,[4]Лист2!$A:$H,1,FALSE)</f>
        <v>EVL046</v>
      </c>
    </row>
    <row r="30" spans="1:11" s="14" customFormat="1" ht="51.95" customHeight="1">
      <c r="A30" s="52" t="s">
        <v>1294</v>
      </c>
      <c r="B30" s="47"/>
      <c r="C30" s="20" t="s">
        <v>529</v>
      </c>
      <c r="D30" s="5" t="s">
        <v>391</v>
      </c>
      <c r="E30" s="355">
        <v>4400</v>
      </c>
      <c r="F30" s="15" t="e">
        <f>E30*(100-#REF!)/100</f>
        <v>#REF!</v>
      </c>
      <c r="G30" s="16">
        <f>ROUND(VLOOKUP(A30,[4]Лист2!$A:$H,7,FALSE),0)</f>
        <v>5530</v>
      </c>
      <c r="H30" s="343" t="str">
        <f>VLOOKUP(A30,[4]Лист2!$A:$H,3,FALSE)</f>
        <v>Комплект траверс (40х20) для прямого стола 1800</v>
      </c>
      <c r="I30" s="14" t="str">
        <f>VLOOKUP(A30,[4]Лист2!$A:$H,1,FALSE)</f>
        <v>EVL035</v>
      </c>
    </row>
    <row r="31" spans="1:11" s="14" customFormat="1" ht="66.75" customHeight="1">
      <c r="A31" s="52" t="s">
        <v>1290</v>
      </c>
      <c r="B31" s="84"/>
      <c r="C31" s="78" t="s">
        <v>540</v>
      </c>
      <c r="D31" s="79" t="s">
        <v>271</v>
      </c>
      <c r="E31" s="88">
        <v>3927</v>
      </c>
      <c r="F31" s="80" t="e">
        <f>E31*(100-#REF!)/100</f>
        <v>#REF!</v>
      </c>
      <c r="G31" s="16">
        <f>ROUND(VLOOKUP(A31,[4]Лист2!$A:$H,7,FALSE),0)</f>
        <v>3927</v>
      </c>
      <c r="H31" s="343" t="str">
        <f>VLOOKUP(A31,[4]Лист2!$A:$H,3,FALSE)</f>
        <v>Опора цельносварная крайняя 40x40 О600</v>
      </c>
      <c r="I31" s="14" t="str">
        <f>VLOOKUP(A31,[4]Лист2!$A:$H,1,FALSE)</f>
        <v>EVL030</v>
      </c>
    </row>
    <row r="32" spans="1:11" s="14" customFormat="1" ht="66" customHeight="1">
      <c r="A32" s="77" t="s">
        <v>2346</v>
      </c>
      <c r="B32" s="47"/>
      <c r="C32" s="17" t="s">
        <v>541</v>
      </c>
      <c r="D32" s="5" t="s">
        <v>91</v>
      </c>
      <c r="E32" s="16">
        <v>4067</v>
      </c>
      <c r="F32" s="15" t="e">
        <f>E32*(100-#REF!)/100</f>
        <v>#REF!</v>
      </c>
      <c r="G32" s="16">
        <f>ROUND(VLOOKUP(A32,[4]Лист2!$A:$H,7,FALSE),0)</f>
        <v>4067</v>
      </c>
      <c r="H32" s="343" t="str">
        <f>VLOOKUP(A32,[4]Лист2!$A:$H,3,FALSE)</f>
        <v>Опора цельносварная крайняя 40x40 О700</v>
      </c>
      <c r="I32" s="14" t="str">
        <f>VLOOKUP(A32,[4]Лист2!$A:$H,1,FALSE)</f>
        <v>EVL068</v>
      </c>
    </row>
    <row r="33" spans="1:11" s="14" customFormat="1" ht="72.75" customHeight="1">
      <c r="A33" s="77" t="s">
        <v>1306</v>
      </c>
      <c r="B33" s="56"/>
      <c r="C33" s="17" t="s">
        <v>542</v>
      </c>
      <c r="D33" s="5" t="s">
        <v>296</v>
      </c>
      <c r="E33" s="16">
        <v>4183</v>
      </c>
      <c r="F33" s="15" t="e">
        <f>E33*(100-#REF!)/100</f>
        <v>#REF!</v>
      </c>
      <c r="G33" s="16">
        <f>ROUND(VLOOKUP(A33,[4]Лист2!$A:$H,7,FALSE),0)</f>
        <v>4183</v>
      </c>
      <c r="H33" s="343" t="str">
        <f>VLOOKUP(A33,[4]Лист2!$A:$H,3,FALSE)</f>
        <v>Опора цельносварная крайняя 40x40 О800</v>
      </c>
      <c r="I33" s="14" t="str">
        <f>VLOOKUP(A33,[4]Лист2!$A:$H,1,FALSE)</f>
        <v>EVL048</v>
      </c>
    </row>
    <row r="34" spans="1:11" s="14" customFormat="1" ht="75" customHeight="1">
      <c r="A34" s="52" t="s">
        <v>1298</v>
      </c>
      <c r="B34" s="56"/>
      <c r="C34" s="339" t="s">
        <v>543</v>
      </c>
      <c r="D34" s="332" t="s">
        <v>315</v>
      </c>
      <c r="E34" s="355">
        <v>4250</v>
      </c>
      <c r="F34" s="334" t="e">
        <f>E34*(100-#REF!)/100</f>
        <v>#REF!</v>
      </c>
      <c r="G34" s="335" t="e">
        <f>ROUND(VLOOKUP(A34,[4]Лист2!$A:$H,7,FALSE),0)</f>
        <v>#N/A</v>
      </c>
      <c r="H34" s="343" t="e">
        <f>VLOOKUP(A34,[4]Лист2!$A:$H,3,FALSE)</f>
        <v>#N/A</v>
      </c>
      <c r="I34" s="14" t="e">
        <f>VLOOKUP(A34,[4]Лист2!$A:$H,1,FALSE)</f>
        <v>#N/A</v>
      </c>
      <c r="K34" s="335">
        <v>4176</v>
      </c>
    </row>
    <row r="35" spans="1:11" s="14" customFormat="1" ht="81" customHeight="1">
      <c r="A35" s="356" t="s">
        <v>109</v>
      </c>
      <c r="B35" s="357"/>
      <c r="C35" s="358" t="s">
        <v>110</v>
      </c>
      <c r="D35" s="359" t="s">
        <v>91</v>
      </c>
      <c r="E35" s="41">
        <v>5178</v>
      </c>
      <c r="F35" s="361" t="e">
        <f>E35*(100-#REF!)/100</f>
        <v>#REF!</v>
      </c>
      <c r="G35" s="340">
        <f>ROUND(VLOOKUP(A35,[4]Лист2!$A:$H,7,FALSE),0)</f>
        <v>5267</v>
      </c>
      <c r="H35" s="362" t="str">
        <f>VLOOKUP(A35,[4]Лист2!$A:$H,3,FALSE)</f>
        <v>Опора цельносварная промежуточная 40x40 П700</v>
      </c>
      <c r="I35" s="363" t="str">
        <f>VLOOKUP(A35,[4]Лист2!$A:$H,1,FALSE)</f>
        <v>EVL015</v>
      </c>
    </row>
    <row r="36" spans="1:11" s="14" customFormat="1" ht="72.75" customHeight="1">
      <c r="A36" s="356" t="s">
        <v>111</v>
      </c>
      <c r="B36" s="357"/>
      <c r="C36" s="358" t="s">
        <v>112</v>
      </c>
      <c r="D36" s="359" t="s">
        <v>103</v>
      </c>
      <c r="E36" s="360">
        <v>5471</v>
      </c>
      <c r="F36" s="361" t="e">
        <f>E36*(100-#REF!)/100</f>
        <v>#REF!</v>
      </c>
      <c r="G36" s="340">
        <f>ROUND(VLOOKUP(A36,[4]Лист2!$A:$H,7,FALSE),0)</f>
        <v>5471</v>
      </c>
      <c r="H36" s="362" t="str">
        <f>VLOOKUP(A36,[4]Лист2!$A:$H,3,FALSE)</f>
        <v>Опора цельносварная промежуточная 60x30 П700</v>
      </c>
      <c r="I36" s="363" t="str">
        <f>VLOOKUP(A36,[4]Лист2!$A:$H,1,FALSE)</f>
        <v>EVL017</v>
      </c>
    </row>
    <row r="37" spans="1:11" s="14" customFormat="1" ht="72" customHeight="1">
      <c r="A37" s="77" t="s">
        <v>1291</v>
      </c>
      <c r="B37" s="19"/>
      <c r="C37" s="20" t="s">
        <v>472</v>
      </c>
      <c r="D37" s="5" t="s">
        <v>271</v>
      </c>
      <c r="E37" s="41">
        <v>5066</v>
      </c>
      <c r="F37" s="15" t="e">
        <f>E37*(100-#REF!)/100</f>
        <v>#REF!</v>
      </c>
      <c r="G37" s="16">
        <f>ROUND(VLOOKUP(A37,[4]Лист2!$A:$H,7,FALSE),0)</f>
        <v>5066</v>
      </c>
      <c r="H37" s="343" t="str">
        <f>VLOOKUP(A37,[4]Лист2!$A:$H,3,FALSE)</f>
        <v>Опора цельносварная промежуточная 40x40 П600</v>
      </c>
      <c r="I37" s="14" t="str">
        <f>VLOOKUP(A37,[4]Лист2!$A:$H,1,FALSE)</f>
        <v>EVL031</v>
      </c>
    </row>
    <row r="38" spans="1:11" s="14" customFormat="1" ht="83.25" customHeight="1">
      <c r="A38" s="77" t="s">
        <v>1307</v>
      </c>
      <c r="B38" s="19"/>
      <c r="C38" s="20" t="s">
        <v>473</v>
      </c>
      <c r="D38" s="5" t="s">
        <v>296</v>
      </c>
      <c r="E38" s="41">
        <v>5092</v>
      </c>
      <c r="F38" s="15" t="e">
        <f>E38*(100-#REF!)/100</f>
        <v>#REF!</v>
      </c>
      <c r="G38" s="16">
        <f>ROUND(VLOOKUP(A38,[4]Лист2!$A:$H,7,FALSE),0)</f>
        <v>5092</v>
      </c>
      <c r="H38" s="343" t="str">
        <f>VLOOKUP(A38,[4]Лист2!$A:$H,3,FALSE)</f>
        <v>Опора цельносварная промежуточная 40x40 П800</v>
      </c>
      <c r="I38" s="14" t="str">
        <f>VLOOKUP(A38,[4]Лист2!$A:$H,1,FALSE)</f>
        <v>EVL049</v>
      </c>
    </row>
    <row r="39" spans="1:11" s="14" customFormat="1" ht="77.25" customHeight="1">
      <c r="A39" s="52"/>
      <c r="B39" s="19"/>
      <c r="C39" s="20" t="s">
        <v>318</v>
      </c>
      <c r="D39" s="5" t="s">
        <v>272</v>
      </c>
      <c r="E39" s="41">
        <v>5343.0857142857139</v>
      </c>
      <c r="F39" s="15" t="e">
        <f>E39*(100-#REF!)/100</f>
        <v>#REF!</v>
      </c>
      <c r="G39" s="16"/>
      <c r="H39" s="343" t="e">
        <f>VLOOKUP(A39,[4]Лист2!$A:$H,3,FALSE)</f>
        <v>#N/A</v>
      </c>
      <c r="I39" s="14" t="e">
        <f>VLOOKUP(A39,[4]Лист2!$A:$H,1,FALSE)</f>
        <v>#N/A</v>
      </c>
    </row>
    <row r="40" spans="1:11" s="14" customFormat="1" ht="72.75" customHeight="1">
      <c r="A40" s="344" t="s">
        <v>1308</v>
      </c>
      <c r="B40" s="345"/>
      <c r="C40" s="346" t="s">
        <v>319</v>
      </c>
      <c r="D40" s="347" t="s">
        <v>320</v>
      </c>
      <c r="E40" s="364">
        <v>5343</v>
      </c>
      <c r="F40" s="348" t="e">
        <f>E40*(100-#REF!)/100</f>
        <v>#REF!</v>
      </c>
      <c r="G40" s="341">
        <f>ROUND(VLOOKUP(A40,[4]Лист2!$A:$H,7,FALSE),0)</f>
        <v>5343</v>
      </c>
      <c r="H40" s="349" t="str">
        <f>VLOOKUP(A40,[4]Лист2!$A:$H,3,FALSE)</f>
        <v>Опора цельносварная промежуточная 60x30 П800</v>
      </c>
      <c r="I40" s="353" t="str">
        <f>VLOOKUP(A40,[4]Лист2!$A:$H,1,FALSE)</f>
        <v>EVL051</v>
      </c>
    </row>
    <row r="41" spans="1:11" s="14" customFormat="1" ht="78" customHeight="1">
      <c r="A41" s="52" t="s">
        <v>1293</v>
      </c>
      <c r="B41" s="19"/>
      <c r="C41" s="20" t="s">
        <v>526</v>
      </c>
      <c r="D41" s="5" t="s">
        <v>272</v>
      </c>
      <c r="E41" s="21">
        <v>4521</v>
      </c>
      <c r="F41" s="15" t="e">
        <f>E41*(100-#REF!)/100</f>
        <v>#REF!</v>
      </c>
      <c r="G41" s="16">
        <f>ROUND(VLOOKUP(A41,[4]Лист2!$A:$H,7,FALSE),0)</f>
        <v>4521</v>
      </c>
      <c r="H41" s="343" t="str">
        <f>VLOOKUP(A41,[4]Лист2!$A:$H,3,FALSE)</f>
        <v>Опора цельносварная промежуточная 60x30 О600</v>
      </c>
      <c r="I41" s="14" t="str">
        <f>VLOOKUP(A41,[4]Лист2!$A:$H,1,FALSE)</f>
        <v>EVL034</v>
      </c>
    </row>
    <row r="42" spans="1:11" s="14" customFormat="1" ht="67.5" customHeight="1">
      <c r="A42" s="344" t="s">
        <v>113</v>
      </c>
      <c r="B42" s="345"/>
      <c r="C42" s="346" t="s">
        <v>114</v>
      </c>
      <c r="D42" s="347" t="s">
        <v>103</v>
      </c>
      <c r="E42" s="350">
        <v>4626</v>
      </c>
      <c r="F42" s="348" t="e">
        <f>E42*(100-#REF!)/100</f>
        <v>#REF!</v>
      </c>
      <c r="G42" s="341">
        <f>ROUND(VLOOKUP(A42,[4]Лист2!$A:$H,7,FALSE),0)</f>
        <v>4626</v>
      </c>
      <c r="H42" s="349" t="str">
        <f>VLOOKUP(A42,[4]Лист2!$A:$H,3,FALSE)</f>
        <v>Опора цельносварная промежуточная 60x30 O700</v>
      </c>
      <c r="I42" s="353" t="str">
        <f>VLOOKUP(A42,[4]Лист2!$A:$H,1,FALSE)</f>
        <v>EVL018</v>
      </c>
    </row>
    <row r="43" spans="1:11" s="14" customFormat="1" ht="74.25" customHeight="1">
      <c r="A43" s="52"/>
      <c r="B43" s="19"/>
      <c r="C43" s="20" t="s">
        <v>525</v>
      </c>
      <c r="D43" s="5" t="s">
        <v>320</v>
      </c>
      <c r="E43" s="355">
        <v>4381</v>
      </c>
      <c r="F43" s="15" t="e">
        <f>E43*(100-#REF!)/100</f>
        <v>#REF!</v>
      </c>
      <c r="G43" s="16" t="e">
        <f>ROUND(VLOOKUP(A43,[4]Лист2!$A:$H,7,FALSE),0)</f>
        <v>#N/A</v>
      </c>
      <c r="H43" s="343" t="e">
        <f>VLOOKUP(A43,[4]Лист2!$A:$H,3,FALSE)</f>
        <v>#N/A</v>
      </c>
      <c r="I43" s="14" t="e">
        <f>VLOOKUP(A43,[4]Лист2!$A:$H,1,FALSE)</f>
        <v>#N/A</v>
      </c>
    </row>
    <row r="44" spans="1:11" s="14" customFormat="1" ht="69.75" customHeight="1">
      <c r="A44" s="77" t="s">
        <v>1292</v>
      </c>
      <c r="B44" s="19"/>
      <c r="C44" s="20" t="s">
        <v>544</v>
      </c>
      <c r="D44" s="5" t="s">
        <v>272</v>
      </c>
      <c r="E44" s="21">
        <v>4346</v>
      </c>
      <c r="F44" s="15" t="e">
        <f>E44*(100-#REF!)/100</f>
        <v>#REF!</v>
      </c>
      <c r="G44" s="16">
        <f>ROUND(VLOOKUP(A44,[4]Лист2!$A:$H,7,FALSE),0)</f>
        <v>4346</v>
      </c>
      <c r="H44" s="343" t="str">
        <f>VLOOKUP(A44,[4]Лист2!$A:$H,3,FALSE)</f>
        <v>Опора цельносварная промежуточная 40x40 О600</v>
      </c>
      <c r="I44" s="14" t="str">
        <f>VLOOKUP(A44,[4]Лист2!$A:$H,1,FALSE)</f>
        <v>EVL032</v>
      </c>
    </row>
    <row r="45" spans="1:11" s="14" customFormat="1" ht="60" customHeight="1">
      <c r="A45" s="52" t="s">
        <v>2347</v>
      </c>
      <c r="B45" s="19"/>
      <c r="C45" s="20" t="s">
        <v>545</v>
      </c>
      <c r="D45" s="5" t="s">
        <v>103</v>
      </c>
      <c r="E45" s="21">
        <v>6635</v>
      </c>
      <c r="F45" s="15" t="e">
        <f>#REF!*(100-#REF!)/100</f>
        <v>#REF!</v>
      </c>
      <c r="G45" s="16">
        <f>ROUND(VLOOKUP(A45,[4]Лист2!$A:$H,7,FALSE),0)</f>
        <v>4475</v>
      </c>
      <c r="H45" s="343" t="str">
        <f>VLOOKUP(A45,[4]Лист2!$A:$H,3,FALSE)</f>
        <v>Опора цельносварная промежуточная 40x40 O700</v>
      </c>
      <c r="I45" s="14" t="str">
        <f>VLOOKUP(A45,[4]Лист2!$A:$H,1,FALSE)</f>
        <v>EVL016</v>
      </c>
    </row>
    <row r="46" spans="1:11" s="14" customFormat="1" ht="60" customHeight="1">
      <c r="A46" s="52" t="s">
        <v>1306</v>
      </c>
      <c r="B46" s="19"/>
      <c r="C46" s="20" t="s">
        <v>546</v>
      </c>
      <c r="D46" s="5" t="s">
        <v>320</v>
      </c>
      <c r="E46" s="355">
        <v>4475</v>
      </c>
      <c r="F46" s="15" t="e">
        <f>E46*(100-#REF!)/100</f>
        <v>#REF!</v>
      </c>
      <c r="G46" s="16">
        <f>ROUND(VLOOKUP(A46,[4]Лист2!$A:$H,7,FALSE),0)</f>
        <v>4183</v>
      </c>
      <c r="H46" s="343" t="str">
        <f>VLOOKUP(A46,[4]Лист2!$A:$H,3,FALSE)</f>
        <v>Опора цельносварная крайняя 40x40 О800</v>
      </c>
      <c r="I46" s="14" t="str">
        <f>VLOOKUP(A46,[4]Лист2!$A:$H,1,FALSE)</f>
        <v>EVL048</v>
      </c>
    </row>
    <row r="47" spans="1:11" s="14" customFormat="1" ht="83.25" customHeight="1">
      <c r="A47" s="52" t="s">
        <v>1296</v>
      </c>
      <c r="B47" s="19"/>
      <c r="C47" s="20" t="s">
        <v>304</v>
      </c>
      <c r="D47" s="5" t="s">
        <v>303</v>
      </c>
      <c r="E47" s="21">
        <v>4786</v>
      </c>
      <c r="F47" s="15" t="e">
        <f>E47*(100-#REF!)/100</f>
        <v>#REF!</v>
      </c>
      <c r="G47" s="16">
        <f>ROUND(VLOOKUP(A47,[4]Лист2!$A:$H,7,FALSE),0)</f>
        <v>4786</v>
      </c>
      <c r="H47" s="343" t="str">
        <f>VLOOKUP(A47,[4]Лист2!$A:$H,3,FALSE)</f>
        <v>Опора цельносварная крайняя 40x40 П1236</v>
      </c>
      <c r="I47" s="14" t="str">
        <f>VLOOKUP(A47,[4]Лист2!$A:$H,1,FALSE)</f>
        <v>EVL037</v>
      </c>
    </row>
    <row r="48" spans="1:11" s="14" customFormat="1" ht="71.25" customHeight="1">
      <c r="A48" s="344" t="s">
        <v>115</v>
      </c>
      <c r="B48" s="345"/>
      <c r="C48" s="346" t="s">
        <v>116</v>
      </c>
      <c r="D48" s="347" t="s">
        <v>117</v>
      </c>
      <c r="E48" s="350">
        <v>4865</v>
      </c>
      <c r="F48" s="348" t="e">
        <f>E48*(100-#REF!)/100</f>
        <v>#REF!</v>
      </c>
      <c r="G48" s="341">
        <f>ROUND(VLOOKUP(A48,[4]Лист2!$A:$H,7,FALSE),0)</f>
        <v>4865</v>
      </c>
      <c r="H48" s="349" t="str">
        <f>VLOOKUP(A48,[4]Лист2!$A:$H,3,FALSE)</f>
        <v>Опора цельносварная крайняя 40x40 П1436</v>
      </c>
      <c r="I48" s="14" t="str">
        <f>VLOOKUP(A48,[4]Лист2!$A:$H,1,FALSE)</f>
        <v>EVL019</v>
      </c>
    </row>
    <row r="49" spans="1:11" s="14" customFormat="1" ht="61.5" customHeight="1">
      <c r="A49" s="344" t="s">
        <v>2339</v>
      </c>
      <c r="B49" s="345"/>
      <c r="C49" s="346" t="s">
        <v>307</v>
      </c>
      <c r="D49" s="347" t="s">
        <v>308</v>
      </c>
      <c r="E49" s="350">
        <v>5165</v>
      </c>
      <c r="F49" s="348" t="e">
        <f>E49*(100-#REF!)/100</f>
        <v>#REF!</v>
      </c>
      <c r="G49" s="341">
        <f>ROUND(VLOOKUP(A49,[4]Лист2!$A:$H,7,FALSE),0)</f>
        <v>5165</v>
      </c>
      <c r="H49" s="349" t="str">
        <f>VLOOKUP(A49,[4]Лист2!$A:$H,3,FALSE)</f>
        <v>Опора цельносварная крайняя 40x40 П1636</v>
      </c>
      <c r="I49" s="14" t="str">
        <f>VLOOKUP(A49,[4]Лист2!$A:$H,1,FALSE)</f>
        <v>EVL209</v>
      </c>
    </row>
    <row r="50" spans="1:11" s="14" customFormat="1" ht="70.5" customHeight="1">
      <c r="A50" s="344" t="s">
        <v>118</v>
      </c>
      <c r="B50" s="345"/>
      <c r="C50" s="346" t="s">
        <v>119</v>
      </c>
      <c r="D50" s="347" t="s">
        <v>120</v>
      </c>
      <c r="E50" s="350">
        <v>4999</v>
      </c>
      <c r="F50" s="348" t="e">
        <f>E50*(100-#REF!)/100</f>
        <v>#REF!</v>
      </c>
      <c r="G50" s="341">
        <f>ROUND(VLOOKUP(A50,[4]Лист2!$A:$H,7,FALSE),0)</f>
        <v>4999</v>
      </c>
      <c r="H50" s="349" t="str">
        <f>VLOOKUP(A50,[4]Лист2!$A:$H,3,FALSE)</f>
        <v>Опора цельносварная крайняя 60x30 П1436</v>
      </c>
      <c r="I50" s="14" t="str">
        <f>VLOOKUP(A50,[4]Лист2!$A:$H,1,FALSE)</f>
        <v>EVL020</v>
      </c>
    </row>
    <row r="51" spans="1:11" s="14" customFormat="1" ht="77.25" customHeight="1">
      <c r="A51" s="52" t="s">
        <v>1308</v>
      </c>
      <c r="B51" s="19"/>
      <c r="C51" s="20" t="s">
        <v>538</v>
      </c>
      <c r="D51" s="5" t="s">
        <v>303</v>
      </c>
      <c r="E51" s="355">
        <v>5650</v>
      </c>
      <c r="F51" s="15" t="e">
        <f>E51*(100-#REF!)/100</f>
        <v>#REF!</v>
      </c>
      <c r="G51" s="16">
        <f>ROUND(VLOOKUP(A51,[4]Лист2!$A:$H,7,FALSE),0)</f>
        <v>5343</v>
      </c>
      <c r="H51" s="343" t="str">
        <f>VLOOKUP(A51,[4]Лист2!$A:$H,3,FALSE)</f>
        <v>Опора цельносварная промежуточная 60x30 П800</v>
      </c>
      <c r="I51" s="14" t="str">
        <f>VLOOKUP(A51,[4]Лист2!$A:$H,1,FALSE)</f>
        <v>EVL051</v>
      </c>
    </row>
    <row r="52" spans="1:11" s="14" customFormat="1" ht="63.75" customHeight="1">
      <c r="A52" s="344" t="s">
        <v>121</v>
      </c>
      <c r="B52" s="345"/>
      <c r="C52" s="346" t="s">
        <v>122</v>
      </c>
      <c r="D52" s="347" t="s">
        <v>117</v>
      </c>
      <c r="E52" s="350">
        <v>6008</v>
      </c>
      <c r="F52" s="348" t="e">
        <f>E52*(100-#REF!)/100</f>
        <v>#REF!</v>
      </c>
      <c r="G52" s="341">
        <f>ROUND(VLOOKUP(A52,[4]Лист2!$A:$H,7,FALSE),0)</f>
        <v>6008</v>
      </c>
      <c r="H52" s="349" t="str">
        <f>VLOOKUP(A52,[4]Лист2!$A:$H,3,FALSE)</f>
        <v>Опора цельносварная крайняя 40x40 O1436</v>
      </c>
      <c r="I52" s="14" t="str">
        <f>VLOOKUP(A52,[4]Лист2!$A:$H,1,FALSE)</f>
        <v>EVL021</v>
      </c>
    </row>
    <row r="53" spans="1:11" s="14" customFormat="1" ht="74.25" customHeight="1">
      <c r="A53" s="52" t="s">
        <v>1309</v>
      </c>
      <c r="B53" s="19"/>
      <c r="C53" s="20" t="s">
        <v>539</v>
      </c>
      <c r="D53" s="5" t="s">
        <v>308</v>
      </c>
      <c r="E53" s="355">
        <v>6200</v>
      </c>
      <c r="F53" s="15" t="e">
        <f>E53*(100-#REF!)/100</f>
        <v>#REF!</v>
      </c>
      <c r="G53" s="16" t="e">
        <f>ROUND(VLOOKUP(A53,[4]Лист2!$A:$H,7,FALSE),0)</f>
        <v>#N/A</v>
      </c>
      <c r="H53" s="343" t="e">
        <f>VLOOKUP(A53,[4]Лист2!$A:$H,3,FALSE)</f>
        <v>#N/A</v>
      </c>
      <c r="I53" s="14" t="e">
        <f>VLOOKUP(A53,[4]Лист2!$A:$H,1,FALSE)</f>
        <v>#N/A</v>
      </c>
    </row>
    <row r="54" spans="1:11" s="14" customFormat="1" ht="72" customHeight="1">
      <c r="A54" s="77" t="s">
        <v>1299</v>
      </c>
      <c r="B54" s="19"/>
      <c r="C54" s="20" t="s">
        <v>527</v>
      </c>
      <c r="D54" s="5" t="s">
        <v>474</v>
      </c>
      <c r="E54" s="21">
        <v>5996</v>
      </c>
      <c r="F54" s="15" t="e">
        <f>E54*(100-#REF!)/100</f>
        <v>#REF!</v>
      </c>
      <c r="G54" s="16">
        <f>ROUND(VLOOKUP(A54,[4]Лист2!$A:$H,7,FALSE),0)</f>
        <v>5996</v>
      </c>
      <c r="H54" s="343" t="str">
        <f>VLOOKUP(A54,[4]Лист2!$A:$H,3,FALSE)</f>
        <v>Опора цельносварная крайняя 60x30 O1236</v>
      </c>
      <c r="I54" s="14" t="str">
        <f>VLOOKUP(A54,[4]Лист2!$A:$H,1,FALSE)</f>
        <v>EVL040</v>
      </c>
    </row>
    <row r="55" spans="1:11" s="14" customFormat="1" ht="73.5" customHeight="1">
      <c r="A55" s="344" t="s">
        <v>123</v>
      </c>
      <c r="B55" s="345"/>
      <c r="C55" s="346" t="s">
        <v>124</v>
      </c>
      <c r="D55" s="347" t="s">
        <v>120</v>
      </c>
      <c r="E55" s="350">
        <v>5955</v>
      </c>
      <c r="F55" s="348" t="e">
        <f>E55*(100-#REF!)/100</f>
        <v>#REF!</v>
      </c>
      <c r="G55" s="341">
        <f>ROUND(VLOOKUP(A55,[4]Лист2!$A:$H,7,FALSE),0)</f>
        <v>5955</v>
      </c>
      <c r="H55" s="349" t="str">
        <f>VLOOKUP(A55,[4]Лист2!$A:$H,3,FALSE)</f>
        <v>Опора цельносварная крайняя 60x30 O1436</v>
      </c>
      <c r="I55" s="353" t="str">
        <f>VLOOKUP(A55,[4]Лист2!$A:$H,1,FALSE)</f>
        <v>EVL022</v>
      </c>
    </row>
    <row r="56" spans="1:11" s="14" customFormat="1" ht="60.75" customHeight="1">
      <c r="A56" s="52" t="s">
        <v>1311</v>
      </c>
      <c r="B56" s="19"/>
      <c r="C56" s="20" t="s">
        <v>2348</v>
      </c>
      <c r="D56" s="5" t="s">
        <v>475</v>
      </c>
      <c r="E56" s="355">
        <v>6420</v>
      </c>
      <c r="F56" s="15" t="e">
        <f>E56*(100-#REF!)/100</f>
        <v>#REF!</v>
      </c>
      <c r="G56" s="16">
        <f>ROUND(VLOOKUP(A56,[4]Лист2!$A:$H,7,FALSE),0)</f>
        <v>4756</v>
      </c>
      <c r="H56" s="343" t="str">
        <f>VLOOKUP(A56,[4]Лист2!$A:$H,3,FALSE)</f>
        <v>Комплект траверс (60х30) для прямого стола 1000</v>
      </c>
      <c r="I56" s="14" t="str">
        <f>VLOOKUP(A56,[4]Лист2!$A:$H,1,FALSE)</f>
        <v>EVL054</v>
      </c>
    </row>
    <row r="57" spans="1:11" s="14" customFormat="1" ht="73.5" customHeight="1">
      <c r="A57" s="52" t="s">
        <v>1300</v>
      </c>
      <c r="B57" s="19"/>
      <c r="C57" s="20" t="s">
        <v>471</v>
      </c>
      <c r="D57" s="5" t="s">
        <v>303</v>
      </c>
      <c r="E57" s="21">
        <v>6952</v>
      </c>
      <c r="F57" s="15" t="e">
        <f>E57*(100-#REF!)/100</f>
        <v>#REF!</v>
      </c>
      <c r="G57" s="16">
        <f>ROUND(VLOOKUP(A57,[4]Лист2!$A:$H,7,FALSE),0)</f>
        <v>6952</v>
      </c>
      <c r="H57" s="343" t="str">
        <f>VLOOKUP(A57,[4]Лист2!$A:$H,3,FALSE)</f>
        <v>Опора цельносварная промежуточная 40x40 П1236</v>
      </c>
      <c r="I57" s="14" t="str">
        <f>VLOOKUP(A57,[4]Лист2!$A:$H,1,FALSE)</f>
        <v>EVL041</v>
      </c>
    </row>
    <row r="58" spans="1:11" s="14" customFormat="1" ht="77.25" customHeight="1">
      <c r="A58" s="344" t="s">
        <v>125</v>
      </c>
      <c r="B58" s="345"/>
      <c r="C58" s="346" t="s">
        <v>126</v>
      </c>
      <c r="D58" s="347" t="s">
        <v>117</v>
      </c>
      <c r="E58" s="350">
        <v>7030</v>
      </c>
      <c r="F58" s="348" t="e">
        <f>E58*(100-#REF!)/100</f>
        <v>#REF!</v>
      </c>
      <c r="G58" s="341">
        <f>ROUND(VLOOKUP(A58,[4]Лист2!$A:$H,7,FALSE),0)</f>
        <v>7030</v>
      </c>
      <c r="H58" s="349" t="str">
        <f>VLOOKUP(A58,[4]Лист2!$A:$H,3,FALSE)</f>
        <v>Опора цельносварная промежуточная 40x40 П1436</v>
      </c>
      <c r="I58" s="14" t="str">
        <f>VLOOKUP(A58,[4]Лист2!$A:$H,1,FALSE)</f>
        <v>EVL023</v>
      </c>
    </row>
    <row r="59" spans="1:11" s="14" customFormat="1" ht="72.75" customHeight="1">
      <c r="A59" s="77" t="s">
        <v>2349</v>
      </c>
      <c r="B59" s="19"/>
      <c r="C59" s="20" t="s">
        <v>476</v>
      </c>
      <c r="D59" s="5" t="s">
        <v>308</v>
      </c>
      <c r="E59" s="21">
        <v>6987</v>
      </c>
      <c r="F59" s="15" t="e">
        <f>E59*(100-#REF!)/100</f>
        <v>#REF!</v>
      </c>
      <c r="G59" s="16">
        <f>ROUND(VLOOKUP(A59,[4]Лист2!$A:$H,7,FALSE),0)</f>
        <v>6987</v>
      </c>
      <c r="H59" s="343" t="str">
        <f>VLOOKUP(A59,[4]Лист2!$A:$H,3,FALSE)</f>
        <v>Опора цельносварная промежуточная 40x40 П1636</v>
      </c>
      <c r="I59" s="14" t="str">
        <f>VLOOKUP(A59,[4]Лист2!$A:$H,1,FALSE)</f>
        <v>EVL210</v>
      </c>
    </row>
    <row r="60" spans="1:11" s="14" customFormat="1" ht="67.5" customHeight="1">
      <c r="A60" s="344" t="s">
        <v>127</v>
      </c>
      <c r="B60" s="345"/>
      <c r="C60" s="346" t="s">
        <v>128</v>
      </c>
      <c r="D60" s="347" t="s">
        <v>120</v>
      </c>
      <c r="E60" s="350">
        <v>7269</v>
      </c>
      <c r="F60" s="348" t="e">
        <f>E60*(100-#REF!)/100</f>
        <v>#REF!</v>
      </c>
      <c r="G60" s="341">
        <f>ROUND(VLOOKUP(A60,[4]Лист2!$A:$H,7,FALSE),0)</f>
        <v>7269</v>
      </c>
      <c r="H60" s="349" t="str">
        <f>VLOOKUP(A60,[4]Лист2!$A:$H,3,FALSE)</f>
        <v>Опора цельносварная промежуточная 60x30 П1436</v>
      </c>
      <c r="I60" s="14" t="str">
        <f>VLOOKUP(A60,[4]Лист2!$A:$H,1,FALSE)</f>
        <v>EVL024</v>
      </c>
    </row>
    <row r="61" spans="1:11" s="14" customFormat="1" ht="72.75" customHeight="1">
      <c r="A61" s="52" t="s">
        <v>1312</v>
      </c>
      <c r="B61" s="19"/>
      <c r="C61" s="331" t="s">
        <v>537</v>
      </c>
      <c r="D61" s="332" t="s">
        <v>303</v>
      </c>
      <c r="E61" s="355">
        <v>5800</v>
      </c>
      <c r="F61" s="334" t="e">
        <f>E61*(100-#REF!)/100</f>
        <v>#REF!</v>
      </c>
      <c r="G61" s="335" t="e">
        <f>ROUND(VLOOKUP(A61,[4]Лист2!$A:$H,7,FALSE),0)</f>
        <v>#N/A</v>
      </c>
      <c r="H61" s="343" t="e">
        <f>VLOOKUP(A61,[4]Лист2!$A:$H,3,FALSE)</f>
        <v>#N/A</v>
      </c>
      <c r="I61" s="14" t="e">
        <f>VLOOKUP(A61,[4]Лист2!$A:$H,1,FALSE)</f>
        <v>#N/A</v>
      </c>
      <c r="K61" s="333">
        <v>5576</v>
      </c>
    </row>
    <row r="62" spans="1:11" s="14" customFormat="1" ht="66" customHeight="1">
      <c r="A62" s="344" t="s">
        <v>129</v>
      </c>
      <c r="B62" s="345"/>
      <c r="C62" s="346" t="s">
        <v>130</v>
      </c>
      <c r="D62" s="347" t="s">
        <v>117</v>
      </c>
      <c r="E62" s="350">
        <v>6010</v>
      </c>
      <c r="F62" s="348" t="e">
        <f>E62*(100-#REF!)/100</f>
        <v>#REF!</v>
      </c>
      <c r="G62" s="341">
        <f>ROUND(VLOOKUP(A62,[4]Лист2!$A:$H,7,FALSE),0)</f>
        <v>6010</v>
      </c>
      <c r="H62" s="349" t="str">
        <f>VLOOKUP(A62,[4]Лист2!$A:$H,3,FALSE)</f>
        <v>Опора цельносварная промежуточная 40x40 O1436</v>
      </c>
      <c r="I62" s="14" t="str">
        <f>VLOOKUP(A62,[4]Лист2!$A:$H,1,FALSE)</f>
        <v>EVL025</v>
      </c>
    </row>
    <row r="63" spans="1:11" s="14" customFormat="1" ht="71.25" customHeight="1">
      <c r="A63" s="52" t="s">
        <v>1313</v>
      </c>
      <c r="B63" s="19"/>
      <c r="C63" s="331" t="s">
        <v>536</v>
      </c>
      <c r="D63" s="332" t="s">
        <v>308</v>
      </c>
      <c r="E63" s="355">
        <v>5999</v>
      </c>
      <c r="F63" s="334" t="e">
        <f>E63*(100-#REF!)/100</f>
        <v>#REF!</v>
      </c>
      <c r="G63" s="335" t="e">
        <f>ROUND(VLOOKUP(A63,[4]Лист2!$A:$H,7,FALSE),0)</f>
        <v>#N/A</v>
      </c>
      <c r="H63" s="343" t="e">
        <f>VLOOKUP(A63,[4]Лист2!$A:$H,3,FALSE)</f>
        <v>#N/A</v>
      </c>
      <c r="I63" s="14" t="e">
        <f>VLOOKUP(A63,[4]Лист2!$A:$H,1,FALSE)</f>
        <v>#N/A</v>
      </c>
      <c r="K63" s="333">
        <v>5999</v>
      </c>
    </row>
    <row r="64" spans="1:11" s="14" customFormat="1" ht="60" customHeight="1">
      <c r="A64" s="365" t="s">
        <v>1302</v>
      </c>
      <c r="B64" s="19"/>
      <c r="C64" s="20" t="s">
        <v>528</v>
      </c>
      <c r="D64" s="5" t="s">
        <v>474</v>
      </c>
      <c r="E64" s="21">
        <v>5996</v>
      </c>
      <c r="F64" s="15" t="e">
        <f>E64*(100-#REF!)/100</f>
        <v>#REF!</v>
      </c>
      <c r="G64" s="16">
        <f>ROUND(VLOOKUP(A64,[4]Лист2!$A:$H,7,FALSE),0)</f>
        <v>5996</v>
      </c>
      <c r="H64" s="343" t="str">
        <f>VLOOKUP(A64,[4]Лист2!$A:$H,3,FALSE)</f>
        <v>Опора цельносварная промежуточная 60x30 O1236</v>
      </c>
      <c r="I64" s="14" t="str">
        <f>VLOOKUP(A64,[4]Лист2!$A:$H,1,FALSE)</f>
        <v>EVL044</v>
      </c>
    </row>
    <row r="65" spans="1:14" s="14" customFormat="1" ht="71.25" customHeight="1">
      <c r="A65" s="77" t="s">
        <v>131</v>
      </c>
      <c r="B65" s="85"/>
      <c r="C65" s="86" t="s">
        <v>132</v>
      </c>
      <c r="D65" s="79" t="s">
        <v>120</v>
      </c>
      <c r="E65" s="87">
        <v>6249</v>
      </c>
      <c r="F65" s="80" t="e">
        <f>E65*(100-#REF!)/100</f>
        <v>#REF!</v>
      </c>
      <c r="G65" s="16">
        <f>ROUND(VLOOKUP(A65,[4]Лист2!$A:$H,7,FALSE),0)</f>
        <v>6249</v>
      </c>
      <c r="H65" s="343" t="str">
        <f>VLOOKUP(A65,[4]Лист2!$A:$H,3,FALSE)</f>
        <v>Опора цельносварная промежуточная 60x30 O1436</v>
      </c>
    </row>
    <row r="66" spans="1:14" s="14" customFormat="1" ht="62.25" customHeight="1">
      <c r="A66" s="52" t="s">
        <v>2351</v>
      </c>
      <c r="B66" s="19"/>
      <c r="C66" s="336" t="s">
        <v>530</v>
      </c>
      <c r="D66" s="337" t="s">
        <v>475</v>
      </c>
      <c r="E66" s="338">
        <v>7655</v>
      </c>
      <c r="F66" s="15" t="e">
        <f>E66*(100-#REF!)/100</f>
        <v>#REF!</v>
      </c>
      <c r="G66" s="373" t="s">
        <v>2352</v>
      </c>
      <c r="H66" s="343" t="e">
        <f>VLOOKUP(A66,[4]Лист2!$A:$H,3,FALSE)</f>
        <v>#N/A</v>
      </c>
      <c r="K66" s="333">
        <v>5999</v>
      </c>
    </row>
    <row r="67" spans="1:14" s="14" customFormat="1" ht="75" customHeight="1">
      <c r="A67" s="344" t="s">
        <v>2339</v>
      </c>
      <c r="B67" s="345"/>
      <c r="C67" s="346" t="s">
        <v>307</v>
      </c>
      <c r="D67" s="366" t="s">
        <v>308</v>
      </c>
      <c r="E67" s="364">
        <v>5165</v>
      </c>
      <c r="F67" s="348" t="e">
        <f>E67*(100-#REF!)/100</f>
        <v>#REF!</v>
      </c>
      <c r="G67" s="367">
        <f>ROUND(VLOOKUP(A67,[4]Лист2!$A:$H,7,FALSE),0)</f>
        <v>5165</v>
      </c>
      <c r="H67" s="349" t="str">
        <f>VLOOKUP(A67,[4]Лист2!$A:$H,3,FALSE)</f>
        <v>Опора цельносварная крайняя 40x40 П1636</v>
      </c>
    </row>
    <row r="68" spans="1:14" s="14" customFormat="1" ht="73.5" customHeight="1">
      <c r="A68" s="344" t="s">
        <v>1297</v>
      </c>
      <c r="B68" s="345"/>
      <c r="C68" s="346" t="s">
        <v>340</v>
      </c>
      <c r="D68" s="347" t="s">
        <v>474</v>
      </c>
      <c r="E68" s="350">
        <v>4921</v>
      </c>
      <c r="F68" s="348" t="e">
        <f>E68*(100-#REF!)/100</f>
        <v>#REF!</v>
      </c>
      <c r="G68" s="341">
        <f>ROUND(VLOOKUP(A68,[4]Лист2!$A:$H,7,FALSE),0)</f>
        <v>4921</v>
      </c>
      <c r="H68" s="349" t="str">
        <f>VLOOKUP(A68,[4]Лист2!$A:$H,3,FALSE)</f>
        <v>Опора цельносварная крайняя 60x30 П1236</v>
      </c>
    </row>
    <row r="69" spans="1:14" s="14" customFormat="1" ht="74.25" customHeight="1">
      <c r="A69" s="52" t="s">
        <v>2350</v>
      </c>
      <c r="B69" s="19"/>
      <c r="C69" s="20" t="s">
        <v>324</v>
      </c>
      <c r="D69" s="5" t="s">
        <v>475</v>
      </c>
      <c r="E69" s="21">
        <v>5381</v>
      </c>
      <c r="F69" s="15" t="e">
        <f>E69*(100-#REF!)/100</f>
        <v>#REF!</v>
      </c>
      <c r="G69" s="16">
        <f>ROUND(VLOOKUP(A69,[4]Лист2!$A:$H,7,FALSE),0)</f>
        <v>5381</v>
      </c>
      <c r="H69" s="343" t="str">
        <f>VLOOKUP(A69,[4]Лист2!$A:$H,3,FALSE)</f>
        <v>Опора цельносварная крайняя 60x30 П1636</v>
      </c>
    </row>
    <row r="70" spans="1:14" s="14" customFormat="1" ht="75" customHeight="1">
      <c r="A70" s="344" t="s">
        <v>1301</v>
      </c>
      <c r="B70" s="368"/>
      <c r="C70" s="369" t="s">
        <v>349</v>
      </c>
      <c r="D70" s="370" t="s">
        <v>474</v>
      </c>
      <c r="E70" s="371">
        <v>7191</v>
      </c>
      <c r="F70" s="372" t="e">
        <f>E70*(100-#REF!)/100</f>
        <v>#REF!</v>
      </c>
      <c r="G70" s="341">
        <f>ROUND(VLOOKUP(A70,[4]Лист2!$A:$H,7,FALSE),0)</f>
        <v>7191</v>
      </c>
      <c r="H70" s="349" t="str">
        <f>VLOOKUP(A70,[4]Лист2!$A:$H,3,FALSE)</f>
        <v>Опора цельносварная промежуточная 60x30 П1236</v>
      </c>
    </row>
    <row r="71" spans="1:14" s="14" customFormat="1" ht="60.75" customHeight="1">
      <c r="A71" s="344" t="s">
        <v>2340</v>
      </c>
      <c r="B71" s="345"/>
      <c r="C71" s="346" t="s">
        <v>358</v>
      </c>
      <c r="D71" s="347" t="s">
        <v>308</v>
      </c>
      <c r="E71" s="341">
        <v>7648</v>
      </c>
      <c r="F71" s="348" t="e">
        <f>E71*(100-#REF!)/100</f>
        <v>#REF!</v>
      </c>
      <c r="G71" s="341">
        <f>ROUND(VLOOKUP(A71,[4]Лист2!$A:$H,7,FALSE),0)</f>
        <v>7648</v>
      </c>
      <c r="H71" s="349" t="str">
        <f>VLOOKUP(A71,[4]Лист2!$A:$H,3,FALSE)</f>
        <v>Опора цельносварная промежуточная 60x30 П1636</v>
      </c>
    </row>
    <row r="72" spans="1:14" s="14" customFormat="1" ht="50.25" customHeight="1">
      <c r="A72" s="77"/>
      <c r="B72" s="85"/>
      <c r="C72" s="86" t="s">
        <v>636</v>
      </c>
      <c r="D72" s="79"/>
      <c r="E72" s="88"/>
      <c r="F72" s="80"/>
    </row>
    <row r="73" spans="1:14" s="14" customFormat="1" ht="51" customHeight="1">
      <c r="A73" s="210" t="s">
        <v>633</v>
      </c>
      <c r="B73" s="210"/>
      <c r="C73" s="210"/>
      <c r="D73" s="210"/>
      <c r="E73" s="210"/>
    </row>
    <row r="74" spans="1:14" s="14" customFormat="1" ht="22.5" customHeight="1">
      <c r="B74" s="48" t="s">
        <v>618</v>
      </c>
      <c r="C74" s="49"/>
      <c r="D74" s="49"/>
      <c r="E74" s="49"/>
      <c r="F74" s="50"/>
      <c r="G74" s="49"/>
    </row>
    <row r="75" spans="1:14" s="14" customFormat="1" ht="51.95" customHeight="1">
      <c r="A75" s="18"/>
      <c r="B75" s="19"/>
      <c r="D75" s="20" t="s">
        <v>330</v>
      </c>
      <c r="E75" s="5" t="s">
        <v>327</v>
      </c>
      <c r="F75" s="16">
        <v>3678</v>
      </c>
      <c r="G75" s="15" t="e">
        <f>F75*(100-#REF!)/100</f>
        <v>#REF!</v>
      </c>
    </row>
    <row r="76" spans="1:14" s="14" customFormat="1" ht="51.95" customHeight="1">
      <c r="A76" s="69"/>
      <c r="B76" s="68"/>
      <c r="D76" s="70" t="s">
        <v>329</v>
      </c>
      <c r="E76" s="71" t="s">
        <v>328</v>
      </c>
      <c r="F76" s="322">
        <v>4513.3142857142848</v>
      </c>
      <c r="G76" s="40" t="e">
        <f>F76*(100-#REF!)/100</f>
        <v>#REF!</v>
      </c>
      <c r="H76" s="70" t="s">
        <v>329</v>
      </c>
      <c r="I76" s="71" t="s">
        <v>328</v>
      </c>
      <c r="J76" s="16">
        <v>4188</v>
      </c>
      <c r="K76" s="320" t="s">
        <v>2171</v>
      </c>
      <c r="L76" s="321">
        <v>3969.8857142857137</v>
      </c>
      <c r="M76" s="321">
        <v>543.42857142857133</v>
      </c>
      <c r="N76" s="322">
        <f>SUM(L76:M76)</f>
        <v>4513.3142857142848</v>
      </c>
    </row>
    <row r="77" spans="1:14" s="14" customFormat="1" ht="51.95" customHeight="1">
      <c r="A77" s="18" t="s">
        <v>133</v>
      </c>
      <c r="B77" s="19"/>
      <c r="D77" s="20" t="s">
        <v>134</v>
      </c>
      <c r="E77" s="5" t="s">
        <v>135</v>
      </c>
      <c r="F77" s="322">
        <v>5095.2571428571428</v>
      </c>
      <c r="G77" s="15" t="e">
        <f>F77*(100-#REF!)/100</f>
        <v>#REF!</v>
      </c>
      <c r="H77" s="20" t="s">
        <v>134</v>
      </c>
      <c r="I77" s="5" t="s">
        <v>135</v>
      </c>
      <c r="J77" s="16">
        <v>5151</v>
      </c>
      <c r="K77" s="320" t="s">
        <v>2172</v>
      </c>
      <c r="L77" s="321">
        <v>4551.8285714285712</v>
      </c>
      <c r="M77" s="321">
        <v>543.42857142857133</v>
      </c>
      <c r="N77" s="322">
        <f t="shared" ref="N77:N124" si="0">SUM(L77:M77)</f>
        <v>5095.2571428571428</v>
      </c>
    </row>
    <row r="78" spans="1:14" s="14" customFormat="1" ht="51.95" customHeight="1">
      <c r="A78" s="18" t="s">
        <v>136</v>
      </c>
      <c r="B78" s="19"/>
      <c r="D78" s="20" t="s">
        <v>137</v>
      </c>
      <c r="E78" s="5" t="s">
        <v>138</v>
      </c>
      <c r="F78" s="322">
        <v>5610.2857142857147</v>
      </c>
      <c r="G78" s="15" t="e">
        <f>F78*(100-#REF!)/100</f>
        <v>#REF!</v>
      </c>
      <c r="H78" s="20" t="s">
        <v>137</v>
      </c>
      <c r="I78" s="5" t="s">
        <v>138</v>
      </c>
      <c r="J78" s="16">
        <v>5741</v>
      </c>
      <c r="K78" s="320" t="s">
        <v>2173</v>
      </c>
      <c r="L78" s="321">
        <v>5066.8571428571431</v>
      </c>
      <c r="M78" s="321">
        <v>543.42857142857133</v>
      </c>
      <c r="N78" s="322">
        <f t="shared" si="0"/>
        <v>5610.2857142857147</v>
      </c>
    </row>
    <row r="79" spans="1:14" s="14" customFormat="1" ht="51.95" customHeight="1">
      <c r="A79" s="18" t="s">
        <v>139</v>
      </c>
      <c r="B79" s="19"/>
      <c r="D79" s="20" t="s">
        <v>140</v>
      </c>
      <c r="E79" s="5" t="s">
        <v>141</v>
      </c>
      <c r="F79" s="322">
        <v>6047.4285714285716</v>
      </c>
      <c r="G79" s="15" t="e">
        <f>F79*(100-#REF!)/100</f>
        <v>#REF!</v>
      </c>
      <c r="H79" s="20" t="s">
        <v>140</v>
      </c>
      <c r="I79" s="5" t="s">
        <v>141</v>
      </c>
      <c r="J79" s="16">
        <v>6330</v>
      </c>
      <c r="K79" s="320" t="s">
        <v>2174</v>
      </c>
      <c r="L79" s="321">
        <v>5504</v>
      </c>
      <c r="M79" s="321">
        <v>543.42857142857133</v>
      </c>
      <c r="N79" s="322">
        <f t="shared" si="0"/>
        <v>6047.4285714285716</v>
      </c>
    </row>
    <row r="80" spans="1:14" s="14" customFormat="1" ht="51.95" customHeight="1">
      <c r="A80" s="18"/>
      <c r="B80" s="19"/>
      <c r="D80" s="20" t="s">
        <v>382</v>
      </c>
      <c r="E80" s="5" t="s">
        <v>383</v>
      </c>
      <c r="F80" s="322">
        <v>6582.3428571428567</v>
      </c>
      <c r="G80" s="15" t="e">
        <f>F80*(100-#REF!)/100</f>
        <v>#REF!</v>
      </c>
      <c r="H80" s="20" t="s">
        <v>382</v>
      </c>
      <c r="I80" s="5" t="s">
        <v>383</v>
      </c>
      <c r="J80" s="16">
        <v>6731</v>
      </c>
      <c r="K80" s="320" t="s">
        <v>2175</v>
      </c>
      <c r="L80" s="321">
        <v>6038.9142857142851</v>
      </c>
      <c r="M80" s="321">
        <v>543.42857142857133</v>
      </c>
      <c r="N80" s="322">
        <f t="shared" si="0"/>
        <v>6582.3428571428567</v>
      </c>
    </row>
    <row r="81" spans="1:15" s="14" customFormat="1" ht="51.95" customHeight="1">
      <c r="A81" s="18"/>
      <c r="B81" s="19"/>
      <c r="D81" s="20" t="s">
        <v>384</v>
      </c>
      <c r="E81" s="5" t="s">
        <v>386</v>
      </c>
      <c r="F81" s="342" t="s">
        <v>2342</v>
      </c>
      <c r="G81" s="15" t="e">
        <f>F81*(100-#REF!)/100</f>
        <v>#VALUE!</v>
      </c>
      <c r="H81" s="20"/>
      <c r="I81" s="5"/>
      <c r="J81" s="16"/>
      <c r="K81" s="320"/>
      <c r="L81" s="321"/>
      <c r="M81" s="321"/>
      <c r="N81" s="322" t="s">
        <v>2342</v>
      </c>
      <c r="O81" s="16">
        <v>2500</v>
      </c>
    </row>
    <row r="82" spans="1:15" s="14" customFormat="1" ht="51.95" customHeight="1">
      <c r="A82" s="18"/>
      <c r="B82" s="19"/>
      <c r="D82" s="20" t="s">
        <v>385</v>
      </c>
      <c r="E82" s="5" t="s">
        <v>387</v>
      </c>
      <c r="F82" s="342" t="s">
        <v>2342</v>
      </c>
      <c r="G82" s="15" t="e">
        <f>F82*(100-#REF!)/100</f>
        <v>#VALUE!</v>
      </c>
      <c r="H82" s="20"/>
      <c r="I82" s="5"/>
      <c r="J82" s="16"/>
      <c r="K82" s="320"/>
      <c r="L82" s="321"/>
      <c r="M82" s="321"/>
      <c r="N82" s="322" t="s">
        <v>2342</v>
      </c>
      <c r="O82" s="16">
        <v>3332</v>
      </c>
    </row>
    <row r="83" spans="1:15" s="14" customFormat="1" ht="51.95" customHeight="1">
      <c r="A83" s="18"/>
      <c r="B83" s="19"/>
      <c r="D83" s="20" t="s">
        <v>278</v>
      </c>
      <c r="E83" s="5" t="s">
        <v>274</v>
      </c>
      <c r="F83" s="322">
        <v>4039.3428571428567</v>
      </c>
      <c r="G83" s="15" t="e">
        <f>F83*(100-#REF!)/100</f>
        <v>#REF!</v>
      </c>
      <c r="H83" s="20" t="s">
        <v>278</v>
      </c>
      <c r="I83" s="5" t="s">
        <v>274</v>
      </c>
      <c r="J83" s="16">
        <v>4166</v>
      </c>
      <c r="K83" s="320" t="s">
        <v>2176</v>
      </c>
      <c r="L83" s="321">
        <v>3495.9142857142851</v>
      </c>
      <c r="M83" s="321">
        <v>543.42857142857133</v>
      </c>
      <c r="N83" s="322">
        <f t="shared" si="0"/>
        <v>4039.3428571428567</v>
      </c>
    </row>
    <row r="84" spans="1:15" s="14" customFormat="1" ht="51.95" customHeight="1">
      <c r="A84" s="18"/>
      <c r="B84" s="19"/>
      <c r="D84" s="20" t="s">
        <v>279</v>
      </c>
      <c r="E84" s="5" t="s">
        <v>275</v>
      </c>
      <c r="F84" s="322">
        <v>4510.2285714285717</v>
      </c>
      <c r="G84" s="15" t="e">
        <f>F84*(100-#REF!)/100</f>
        <v>#REF!</v>
      </c>
      <c r="H84" s="20" t="s">
        <v>279</v>
      </c>
      <c r="I84" s="5" t="s">
        <v>275</v>
      </c>
      <c r="J84" s="16">
        <v>4467</v>
      </c>
      <c r="K84" s="320" t="s">
        <v>2177</v>
      </c>
      <c r="L84" s="321">
        <v>3966.8</v>
      </c>
      <c r="M84" s="321">
        <v>543.42857142857133</v>
      </c>
      <c r="N84" s="322">
        <f t="shared" si="0"/>
        <v>4510.2285714285717</v>
      </c>
    </row>
    <row r="85" spans="1:15" s="14" customFormat="1" ht="51.95" customHeight="1">
      <c r="A85" s="18"/>
      <c r="B85" s="19"/>
      <c r="D85" s="20" t="s">
        <v>280</v>
      </c>
      <c r="E85" s="5" t="s">
        <v>276</v>
      </c>
      <c r="F85" s="322">
        <v>4766.8571428571431</v>
      </c>
      <c r="G85" s="15" t="e">
        <f>F85*(100-#REF!)/100</f>
        <v>#REF!</v>
      </c>
      <c r="H85" s="20" t="s">
        <v>280</v>
      </c>
      <c r="I85" s="5" t="s">
        <v>276</v>
      </c>
      <c r="J85" s="16">
        <v>5020</v>
      </c>
      <c r="K85" s="320" t="s">
        <v>2178</v>
      </c>
      <c r="L85" s="321">
        <v>4223.4285714285716</v>
      </c>
      <c r="M85" s="321">
        <v>543.42857142857133</v>
      </c>
      <c r="N85" s="322">
        <f t="shared" si="0"/>
        <v>4766.8571428571431</v>
      </c>
    </row>
    <row r="86" spans="1:15" s="14" customFormat="1" ht="51.95" customHeight="1">
      <c r="A86" s="18"/>
      <c r="B86" s="19"/>
      <c r="D86" s="20" t="s">
        <v>281</v>
      </c>
      <c r="E86" s="5" t="s">
        <v>277</v>
      </c>
      <c r="F86" s="322">
        <v>5419.6857142857143</v>
      </c>
      <c r="G86" s="15" t="e">
        <f>F86*(100-#REF!)/100</f>
        <v>#REF!</v>
      </c>
      <c r="H86" s="20" t="s">
        <v>281</v>
      </c>
      <c r="I86" s="5" t="s">
        <v>277</v>
      </c>
      <c r="J86" s="16">
        <v>5608</v>
      </c>
      <c r="K86" s="320" t="s">
        <v>2179</v>
      </c>
      <c r="L86" s="321">
        <v>4876.2571428571428</v>
      </c>
      <c r="M86" s="321">
        <v>543.42857142857133</v>
      </c>
      <c r="N86" s="322">
        <f t="shared" si="0"/>
        <v>5419.6857142857143</v>
      </c>
    </row>
    <row r="87" spans="1:15" s="14" customFormat="1" ht="51.95" customHeight="1">
      <c r="A87" s="18"/>
      <c r="B87" s="19"/>
      <c r="D87" s="20" t="s">
        <v>380</v>
      </c>
      <c r="E87" s="5" t="s">
        <v>381</v>
      </c>
      <c r="F87" s="342">
        <v>6028</v>
      </c>
      <c r="G87" s="15" t="e">
        <f>F87*(100-#REF!)/100</f>
        <v>#REF!</v>
      </c>
      <c r="H87" s="20" t="s">
        <v>380</v>
      </c>
      <c r="I87" s="5" t="s">
        <v>381</v>
      </c>
      <c r="J87" s="16">
        <v>6308</v>
      </c>
      <c r="K87" s="320"/>
      <c r="L87" s="324">
        <v>5485</v>
      </c>
      <c r="M87" s="321">
        <v>543.42857142857133</v>
      </c>
      <c r="N87" s="322">
        <f t="shared" si="0"/>
        <v>6028.4285714285716</v>
      </c>
      <c r="O87" s="16">
        <v>6308</v>
      </c>
    </row>
    <row r="88" spans="1:15" s="14" customFormat="1" ht="51.95" customHeight="1">
      <c r="A88" s="18"/>
      <c r="B88" s="19"/>
      <c r="D88" s="20" t="s">
        <v>282</v>
      </c>
      <c r="E88" s="5" t="s">
        <v>309</v>
      </c>
      <c r="F88" s="342">
        <v>4545</v>
      </c>
      <c r="G88" s="15" t="e">
        <f>F88*(100-#REF!)/100</f>
        <v>#REF!</v>
      </c>
      <c r="H88" s="20" t="s">
        <v>282</v>
      </c>
      <c r="I88" s="5" t="s">
        <v>309</v>
      </c>
      <c r="J88" s="16">
        <v>4685</v>
      </c>
      <c r="K88" s="320"/>
      <c r="L88" s="324">
        <v>4002</v>
      </c>
      <c r="M88" s="321">
        <v>543.42857142857133</v>
      </c>
      <c r="N88" s="322">
        <f t="shared" si="0"/>
        <v>4545.4285714285716</v>
      </c>
      <c r="O88" s="16">
        <v>4685</v>
      </c>
    </row>
    <row r="89" spans="1:15" s="14" customFormat="1" ht="51.95" customHeight="1">
      <c r="A89" s="18"/>
      <c r="B89" s="19"/>
      <c r="D89" s="20" t="s">
        <v>283</v>
      </c>
      <c r="E89" s="5" t="s">
        <v>286</v>
      </c>
      <c r="F89" s="322">
        <v>5345</v>
      </c>
      <c r="G89" s="15" t="e">
        <f>F89*(100-#REF!)/100</f>
        <v>#REF!</v>
      </c>
      <c r="H89" s="20" t="s">
        <v>283</v>
      </c>
      <c r="I89" s="5" t="s">
        <v>286</v>
      </c>
      <c r="J89" s="16">
        <v>5125</v>
      </c>
      <c r="K89" s="320" t="s">
        <v>2180</v>
      </c>
      <c r="L89" s="321">
        <v>4801.5714285714284</v>
      </c>
      <c r="M89" s="321">
        <v>543.42857142857133</v>
      </c>
      <c r="N89" s="322">
        <f t="shared" si="0"/>
        <v>5345</v>
      </c>
    </row>
    <row r="90" spans="1:15" s="14" customFormat="1" ht="51.95" customHeight="1">
      <c r="A90" s="18"/>
      <c r="B90" s="19"/>
      <c r="D90" s="20" t="s">
        <v>284</v>
      </c>
      <c r="E90" s="5" t="s">
        <v>287</v>
      </c>
      <c r="F90" s="322">
        <v>5971.0857142857149</v>
      </c>
      <c r="G90" s="15" t="e">
        <f>F90*(100-#REF!)/100</f>
        <v>#REF!</v>
      </c>
      <c r="H90" s="20" t="s">
        <v>284</v>
      </c>
      <c r="I90" s="5" t="s">
        <v>287</v>
      </c>
      <c r="J90" s="16">
        <v>5787</v>
      </c>
      <c r="K90" s="320" t="s">
        <v>2181</v>
      </c>
      <c r="L90" s="321">
        <v>5427.6571428571433</v>
      </c>
      <c r="M90" s="321">
        <v>543.42857142857133</v>
      </c>
      <c r="N90" s="322">
        <f t="shared" si="0"/>
        <v>5971.0857142857149</v>
      </c>
    </row>
    <row r="91" spans="1:15" s="14" customFormat="1" ht="51.95" customHeight="1">
      <c r="A91" s="18"/>
      <c r="B91" s="19"/>
      <c r="D91" s="20" t="s">
        <v>285</v>
      </c>
      <c r="E91" s="5" t="s">
        <v>288</v>
      </c>
      <c r="F91" s="322">
        <v>6511.7142857142853</v>
      </c>
      <c r="G91" s="15" t="e">
        <f>F91*(100-#REF!)/100</f>
        <v>#REF!</v>
      </c>
      <c r="H91" s="20" t="s">
        <v>285</v>
      </c>
      <c r="I91" s="5" t="s">
        <v>288</v>
      </c>
      <c r="J91" s="16">
        <v>6431</v>
      </c>
      <c r="K91" s="320" t="s">
        <v>2182</v>
      </c>
      <c r="L91" s="321">
        <v>5968.2857142857138</v>
      </c>
      <c r="M91" s="321">
        <v>543.42857142857133</v>
      </c>
      <c r="N91" s="322">
        <f t="shared" si="0"/>
        <v>6511.7142857142853</v>
      </c>
    </row>
    <row r="92" spans="1:15" s="14" customFormat="1" ht="51.95" customHeight="1">
      <c r="A92" s="18"/>
      <c r="B92" s="19"/>
      <c r="D92" s="20" t="s">
        <v>418</v>
      </c>
      <c r="E92" s="5" t="s">
        <v>379</v>
      </c>
      <c r="F92" s="322">
        <v>7163.6</v>
      </c>
      <c r="G92" s="15" t="e">
        <f>F92*(100-#REF!)/100</f>
        <v>#REF!</v>
      </c>
      <c r="H92" s="20" t="s">
        <v>418</v>
      </c>
      <c r="I92" s="5" t="s">
        <v>379</v>
      </c>
      <c r="J92" s="16">
        <v>7456</v>
      </c>
      <c r="K92" s="320" t="s">
        <v>2183</v>
      </c>
      <c r="L92" s="321">
        <v>6620.1714285714288</v>
      </c>
      <c r="M92" s="321">
        <v>543.42857142857133</v>
      </c>
      <c r="N92" s="322">
        <f t="shared" si="0"/>
        <v>7163.6</v>
      </c>
    </row>
    <row r="93" spans="1:15" s="14" customFormat="1" ht="51.95" customHeight="1">
      <c r="A93" s="18" t="s">
        <v>142</v>
      </c>
      <c r="B93" s="19"/>
      <c r="D93" s="20" t="s">
        <v>143</v>
      </c>
      <c r="E93" s="5" t="s">
        <v>144</v>
      </c>
      <c r="F93" s="322">
        <v>5119</v>
      </c>
      <c r="G93" s="15" t="e">
        <f>F93*(100-#REF!)/100</f>
        <v>#REF!</v>
      </c>
      <c r="H93" s="20" t="s">
        <v>2341</v>
      </c>
      <c r="I93" s="5" t="s">
        <v>389</v>
      </c>
      <c r="J93" s="16"/>
      <c r="K93" s="320"/>
      <c r="L93" s="324">
        <v>4575.2285714285708</v>
      </c>
      <c r="M93" s="321">
        <v>543.42857142857133</v>
      </c>
      <c r="N93" s="322">
        <f t="shared" si="0"/>
        <v>5118.6571428571424</v>
      </c>
      <c r="O93" s="16">
        <v>6026</v>
      </c>
    </row>
    <row r="94" spans="1:15" s="14" customFormat="1" ht="51.95" customHeight="1">
      <c r="A94" s="18" t="s">
        <v>145</v>
      </c>
      <c r="B94" s="19"/>
      <c r="D94" s="20" t="s">
        <v>146</v>
      </c>
      <c r="E94" s="5" t="s">
        <v>144</v>
      </c>
      <c r="F94" s="322">
        <v>5119</v>
      </c>
      <c r="G94" s="15" t="e">
        <f>F94*(100-#REF!)/100</f>
        <v>#REF!</v>
      </c>
      <c r="H94" s="20" t="s">
        <v>143</v>
      </c>
      <c r="I94" s="5" t="s">
        <v>144</v>
      </c>
      <c r="J94" s="16">
        <v>6026</v>
      </c>
      <c r="K94" s="320" t="s">
        <v>2184</v>
      </c>
      <c r="L94" s="321">
        <v>4575.2285714285708</v>
      </c>
      <c r="M94" s="321">
        <v>543.42857142857133</v>
      </c>
      <c r="N94" s="322">
        <f t="shared" si="0"/>
        <v>5118.6571428571424</v>
      </c>
    </row>
    <row r="95" spans="1:15" s="14" customFormat="1" ht="51.95" customHeight="1">
      <c r="A95" s="18" t="s">
        <v>147</v>
      </c>
      <c r="B95" s="19"/>
      <c r="D95" s="20" t="s">
        <v>148</v>
      </c>
      <c r="E95" s="5" t="s">
        <v>149</v>
      </c>
      <c r="F95" s="322">
        <v>5922.1714285714279</v>
      </c>
      <c r="G95" s="15" t="e">
        <f>F95*(100-#REF!)/100</f>
        <v>#REF!</v>
      </c>
      <c r="H95" s="20" t="s">
        <v>148</v>
      </c>
      <c r="I95" s="5" t="s">
        <v>149</v>
      </c>
      <c r="J95" s="16">
        <v>6750</v>
      </c>
      <c r="K95" s="320" t="s">
        <v>2186</v>
      </c>
      <c r="L95" s="321">
        <v>5378.7428571428563</v>
      </c>
      <c r="M95" s="321">
        <v>543.42857142857133</v>
      </c>
      <c r="N95" s="322">
        <f t="shared" si="0"/>
        <v>5922.1714285714279</v>
      </c>
    </row>
    <row r="96" spans="1:15" s="14" customFormat="1" ht="51.95" customHeight="1">
      <c r="A96" s="18" t="s">
        <v>150</v>
      </c>
      <c r="B96" s="19"/>
      <c r="D96" s="20" t="s">
        <v>151</v>
      </c>
      <c r="E96" s="5" t="s">
        <v>149</v>
      </c>
      <c r="F96" s="322">
        <v>5922.1714285714279</v>
      </c>
      <c r="G96" s="15" t="e">
        <f>F96*(100-#REF!)/100</f>
        <v>#REF!</v>
      </c>
      <c r="H96" s="20" t="s">
        <v>151</v>
      </c>
      <c r="I96" s="5" t="s">
        <v>149</v>
      </c>
      <c r="J96" s="16">
        <v>6750</v>
      </c>
      <c r="K96" s="320" t="s">
        <v>2186</v>
      </c>
      <c r="L96" s="321">
        <v>5378.7428571428563</v>
      </c>
      <c r="M96" s="321">
        <v>543.42857142857133</v>
      </c>
      <c r="N96" s="322">
        <f t="shared" si="0"/>
        <v>5922.1714285714279</v>
      </c>
    </row>
    <row r="97" spans="1:15" s="14" customFormat="1" ht="51.95" customHeight="1">
      <c r="A97" s="18" t="s">
        <v>152</v>
      </c>
      <c r="B97" s="19"/>
      <c r="D97" s="20" t="s">
        <v>153</v>
      </c>
      <c r="E97" s="5" t="s">
        <v>154</v>
      </c>
      <c r="F97" s="322">
        <v>6411</v>
      </c>
      <c r="G97" s="15" t="e">
        <f>F97*(100-#REF!)/100</f>
        <v>#REF!</v>
      </c>
      <c r="H97" s="20" t="s">
        <v>153</v>
      </c>
      <c r="I97" s="5" t="s">
        <v>154</v>
      </c>
      <c r="J97" s="16">
        <v>7496</v>
      </c>
      <c r="K97" s="320" t="s">
        <v>2187</v>
      </c>
      <c r="L97" s="321">
        <v>5868</v>
      </c>
      <c r="M97" s="321">
        <v>543.42857142857133</v>
      </c>
      <c r="N97" s="322">
        <f t="shared" si="0"/>
        <v>6411.4285714285716</v>
      </c>
    </row>
    <row r="98" spans="1:15" s="14" customFormat="1" ht="51.95" customHeight="1">
      <c r="A98" s="18" t="s">
        <v>155</v>
      </c>
      <c r="B98" s="19"/>
      <c r="D98" s="20" t="s">
        <v>156</v>
      </c>
      <c r="E98" s="5" t="s">
        <v>154</v>
      </c>
      <c r="F98" s="342">
        <v>6411</v>
      </c>
      <c r="G98" s="15" t="e">
        <f>F98*(100-#REF!)/100</f>
        <v>#REF!</v>
      </c>
      <c r="H98" s="20" t="s">
        <v>156</v>
      </c>
      <c r="I98" s="5" t="s">
        <v>154</v>
      </c>
      <c r="J98" s="16">
        <v>7496</v>
      </c>
      <c r="K98" s="320"/>
      <c r="L98" s="321">
        <v>5868</v>
      </c>
      <c r="M98" s="321">
        <v>543.42857142857133</v>
      </c>
      <c r="N98" s="322">
        <f t="shared" si="0"/>
        <v>6411.4285714285716</v>
      </c>
      <c r="O98" s="16">
        <v>7496</v>
      </c>
    </row>
    <row r="99" spans="1:15" s="14" customFormat="1" ht="51.95" customHeight="1">
      <c r="A99" s="18" t="s">
        <v>157</v>
      </c>
      <c r="B99" s="19"/>
      <c r="D99" s="20" t="s">
        <v>158</v>
      </c>
      <c r="E99" s="5" t="s">
        <v>144</v>
      </c>
      <c r="F99" s="322">
        <v>5098.0857142857139</v>
      </c>
      <c r="G99" s="15" t="e">
        <f>F99*(100-#REF!)/100</f>
        <v>#REF!</v>
      </c>
      <c r="H99" s="20" t="s">
        <v>158</v>
      </c>
      <c r="I99" s="5" t="s">
        <v>144</v>
      </c>
      <c r="J99" s="16">
        <v>5993</v>
      </c>
      <c r="K99" s="320" t="s">
        <v>2188</v>
      </c>
      <c r="L99" s="321">
        <v>4554.6571428571424</v>
      </c>
      <c r="M99" s="321">
        <v>543.42857142857133</v>
      </c>
      <c r="N99" s="322">
        <f t="shared" si="0"/>
        <v>5098.0857142857139</v>
      </c>
    </row>
    <row r="100" spans="1:15" s="14" customFormat="1" ht="51.95" customHeight="1">
      <c r="A100" s="18" t="s">
        <v>159</v>
      </c>
      <c r="B100" s="19"/>
      <c r="D100" s="20" t="s">
        <v>160</v>
      </c>
      <c r="E100" s="5" t="s">
        <v>144</v>
      </c>
      <c r="F100" s="322">
        <v>5098.0857142857139</v>
      </c>
      <c r="G100" s="15" t="e">
        <f>F100*(100-#REF!)/100</f>
        <v>#REF!</v>
      </c>
      <c r="H100" s="20" t="s">
        <v>160</v>
      </c>
      <c r="I100" s="5" t="s">
        <v>144</v>
      </c>
      <c r="J100" s="16">
        <v>5993</v>
      </c>
      <c r="K100" s="320" t="s">
        <v>2189</v>
      </c>
      <c r="L100" s="321">
        <v>4554.6571428571424</v>
      </c>
      <c r="M100" s="321">
        <v>543.42857142857133</v>
      </c>
      <c r="N100" s="322">
        <f t="shared" si="0"/>
        <v>5098.0857142857139</v>
      </c>
    </row>
    <row r="101" spans="1:15" s="14" customFormat="1" ht="51.95" customHeight="1">
      <c r="A101" s="18" t="s">
        <v>161</v>
      </c>
      <c r="B101" s="19"/>
      <c r="D101" s="20" t="s">
        <v>162</v>
      </c>
      <c r="E101" s="5" t="s">
        <v>149</v>
      </c>
      <c r="F101" s="322">
        <v>5735</v>
      </c>
      <c r="G101" s="15" t="e">
        <f>F101*(100-#REF!)/100</f>
        <v>#REF!</v>
      </c>
      <c r="H101" s="20" t="s">
        <v>162</v>
      </c>
      <c r="I101" s="5" t="s">
        <v>149</v>
      </c>
      <c r="J101" s="16">
        <v>6717</v>
      </c>
      <c r="K101" s="320" t="s">
        <v>2190</v>
      </c>
      <c r="L101" s="321">
        <v>5191.5714285714284</v>
      </c>
      <c r="M101" s="321">
        <v>543.42857142857133</v>
      </c>
      <c r="N101" s="322">
        <f t="shared" si="0"/>
        <v>5735</v>
      </c>
    </row>
    <row r="102" spans="1:15" s="14" customFormat="1" ht="51.95" customHeight="1">
      <c r="A102" s="18" t="s">
        <v>163</v>
      </c>
      <c r="B102" s="19"/>
      <c r="D102" s="20" t="s">
        <v>164</v>
      </c>
      <c r="E102" s="5" t="s">
        <v>149</v>
      </c>
      <c r="F102" s="322">
        <v>5735</v>
      </c>
      <c r="G102" s="15" t="e">
        <f>F102*(100-#REF!)/100</f>
        <v>#REF!</v>
      </c>
      <c r="H102" s="20" t="s">
        <v>164</v>
      </c>
      <c r="I102" s="5" t="s">
        <v>149</v>
      </c>
      <c r="J102" s="16">
        <v>6717</v>
      </c>
      <c r="K102" s="320" t="s">
        <v>2191</v>
      </c>
      <c r="L102" s="321">
        <v>5191.5714285714284</v>
      </c>
      <c r="M102" s="321">
        <v>543.42857142857133</v>
      </c>
      <c r="N102" s="322">
        <f t="shared" si="0"/>
        <v>5735</v>
      </c>
    </row>
    <row r="103" spans="1:15" s="14" customFormat="1" ht="51.95" customHeight="1">
      <c r="A103" s="18" t="s">
        <v>165</v>
      </c>
      <c r="B103" s="19"/>
      <c r="D103" s="20" t="s">
        <v>166</v>
      </c>
      <c r="E103" s="5" t="s">
        <v>154</v>
      </c>
      <c r="F103" s="322">
        <v>6388.5714285714284</v>
      </c>
      <c r="G103" s="15" t="e">
        <f>F103*(100-#REF!)/100</f>
        <v>#REF!</v>
      </c>
      <c r="H103" s="20" t="s">
        <v>166</v>
      </c>
      <c r="I103" s="5" t="s">
        <v>154</v>
      </c>
      <c r="J103" s="16">
        <v>7457</v>
      </c>
      <c r="K103" s="320" t="s">
        <v>2192</v>
      </c>
      <c r="L103" s="321">
        <v>5845.1428571428569</v>
      </c>
      <c r="M103" s="321">
        <v>543.42857142857133</v>
      </c>
      <c r="N103" s="322">
        <f t="shared" si="0"/>
        <v>6388.5714285714284</v>
      </c>
    </row>
    <row r="104" spans="1:15" s="14" customFormat="1" ht="51.95" customHeight="1">
      <c r="A104" s="18" t="s">
        <v>167</v>
      </c>
      <c r="B104" s="19"/>
      <c r="D104" s="20" t="s">
        <v>168</v>
      </c>
      <c r="E104" s="5" t="s">
        <v>154</v>
      </c>
      <c r="F104" s="322">
        <v>6388.5714285714284</v>
      </c>
      <c r="G104" s="15" t="e">
        <f>F104*(100-#REF!)/100</f>
        <v>#REF!</v>
      </c>
      <c r="H104" s="20" t="s">
        <v>168</v>
      </c>
      <c r="I104" s="5" t="s">
        <v>154</v>
      </c>
      <c r="J104" s="16">
        <v>7457</v>
      </c>
      <c r="K104" s="320" t="s">
        <v>2193</v>
      </c>
      <c r="L104" s="321">
        <v>5845.1428571428569</v>
      </c>
      <c r="M104" s="321">
        <v>543.42857142857133</v>
      </c>
      <c r="N104" s="322">
        <f t="shared" si="0"/>
        <v>6388.5714285714284</v>
      </c>
    </row>
    <row r="105" spans="1:15" ht="51.95" customHeight="1">
      <c r="A105" s="18"/>
      <c r="B105" s="19"/>
      <c r="D105" s="20" t="s">
        <v>143</v>
      </c>
      <c r="E105" s="5" t="s">
        <v>290</v>
      </c>
      <c r="F105" s="322">
        <v>5647.3428571428567</v>
      </c>
      <c r="G105" s="15" t="e">
        <f>F105*(100-#REF!)/100</f>
        <v>#REF!</v>
      </c>
      <c r="H105" s="20" t="s">
        <v>143</v>
      </c>
      <c r="I105" s="5" t="s">
        <v>290</v>
      </c>
      <c r="J105" s="16">
        <v>5673</v>
      </c>
      <c r="K105" s="320" t="s">
        <v>2194</v>
      </c>
      <c r="L105" s="321">
        <v>5103.9142857142851</v>
      </c>
      <c r="M105" s="321">
        <v>543.42857142857133</v>
      </c>
      <c r="N105" s="322">
        <f t="shared" si="0"/>
        <v>5647.3428571428567</v>
      </c>
    </row>
    <row r="106" spans="1:15" ht="51.95" customHeight="1">
      <c r="A106" s="18"/>
      <c r="B106" s="19"/>
      <c r="D106" s="20" t="s">
        <v>146</v>
      </c>
      <c r="E106" s="5" t="s">
        <v>290</v>
      </c>
      <c r="F106" s="322">
        <v>5647.3428571428567</v>
      </c>
      <c r="G106" s="15" t="e">
        <f>F106*(100-#REF!)/100</f>
        <v>#REF!</v>
      </c>
      <c r="H106" s="20" t="s">
        <v>146</v>
      </c>
      <c r="I106" s="5" t="s">
        <v>290</v>
      </c>
      <c r="J106" s="16">
        <v>5673</v>
      </c>
      <c r="K106" s="320" t="s">
        <v>2194</v>
      </c>
      <c r="L106" s="321">
        <v>5103.9142857142851</v>
      </c>
      <c r="M106" s="321">
        <v>543.42857142857133</v>
      </c>
      <c r="N106" s="322">
        <f t="shared" si="0"/>
        <v>5647.3428571428567</v>
      </c>
    </row>
    <row r="107" spans="1:15" ht="51.95" customHeight="1">
      <c r="A107" s="18"/>
      <c r="B107" s="19"/>
      <c r="D107" s="20" t="s">
        <v>148</v>
      </c>
      <c r="E107" s="5" t="s">
        <v>291</v>
      </c>
      <c r="F107" s="342">
        <v>6328.4285714285716</v>
      </c>
      <c r="G107" s="15" t="e">
        <f>F107*(100-#REF!)/100</f>
        <v>#REF!</v>
      </c>
      <c r="H107" s="20" t="s">
        <v>148</v>
      </c>
      <c r="I107" s="5" t="s">
        <v>291</v>
      </c>
      <c r="J107" s="16">
        <v>6398</v>
      </c>
      <c r="K107" s="320">
        <v>124</v>
      </c>
      <c r="L107" s="324">
        <v>5785</v>
      </c>
      <c r="M107" s="321">
        <v>543.42857142857133</v>
      </c>
      <c r="N107" s="322">
        <f t="shared" si="0"/>
        <v>6328.4285714285716</v>
      </c>
      <c r="O107" s="16">
        <v>6398</v>
      </c>
    </row>
    <row r="108" spans="1:15" ht="51.95" customHeight="1">
      <c r="A108" s="18"/>
      <c r="B108" s="19"/>
      <c r="D108" s="20" t="s">
        <v>151</v>
      </c>
      <c r="E108" s="5" t="s">
        <v>291</v>
      </c>
      <c r="F108" s="342">
        <v>6328.4285714285716</v>
      </c>
      <c r="G108" s="15" t="e">
        <f>F108*(100-#REF!)/100</f>
        <v>#REF!</v>
      </c>
      <c r="H108" s="20" t="s">
        <v>151</v>
      </c>
      <c r="I108" s="5" t="s">
        <v>291</v>
      </c>
      <c r="J108" s="16">
        <v>6398</v>
      </c>
      <c r="K108" s="320"/>
      <c r="L108" s="324">
        <v>5785</v>
      </c>
      <c r="M108" s="321">
        <v>543.42857142857133</v>
      </c>
      <c r="N108" s="322">
        <f t="shared" si="0"/>
        <v>6328.4285714285716</v>
      </c>
      <c r="O108" s="16">
        <v>6398</v>
      </c>
    </row>
    <row r="109" spans="1:15" ht="51.95" customHeight="1">
      <c r="A109" s="18"/>
      <c r="B109" s="19"/>
      <c r="D109" s="20" t="s">
        <v>153</v>
      </c>
      <c r="E109" s="5" t="s">
        <v>292</v>
      </c>
      <c r="F109" s="342">
        <v>6828.4285714285716</v>
      </c>
      <c r="G109" s="15" t="e">
        <f>F109*(100-#REF!)/100</f>
        <v>#REF!</v>
      </c>
      <c r="H109" s="20" t="s">
        <v>153</v>
      </c>
      <c r="I109" s="5" t="s">
        <v>292</v>
      </c>
      <c r="J109" s="16">
        <v>7143</v>
      </c>
      <c r="K109" s="320"/>
      <c r="L109" s="324">
        <v>6285</v>
      </c>
      <c r="M109" s="321">
        <v>543.42857142857133</v>
      </c>
      <c r="N109" s="322">
        <f t="shared" si="0"/>
        <v>6828.4285714285716</v>
      </c>
      <c r="O109" s="16">
        <v>7143</v>
      </c>
    </row>
    <row r="110" spans="1:15" ht="51.95" customHeight="1">
      <c r="A110" s="18"/>
      <c r="B110" s="19"/>
      <c r="D110" s="20" t="s">
        <v>156</v>
      </c>
      <c r="E110" s="5" t="s">
        <v>292</v>
      </c>
      <c r="F110" s="342">
        <v>6828.4285714285716</v>
      </c>
      <c r="G110" s="15" t="e">
        <f>F110*(100-#REF!)/100</f>
        <v>#REF!</v>
      </c>
      <c r="H110" s="20" t="s">
        <v>156</v>
      </c>
      <c r="I110" s="5" t="s">
        <v>292</v>
      </c>
      <c r="J110" s="16">
        <v>7143</v>
      </c>
      <c r="K110" s="320"/>
      <c r="L110" s="324">
        <v>6285</v>
      </c>
      <c r="M110" s="321">
        <v>543.42857142857133</v>
      </c>
      <c r="N110" s="322">
        <f t="shared" si="0"/>
        <v>6828.4285714285716</v>
      </c>
      <c r="O110" s="16">
        <v>7143</v>
      </c>
    </row>
    <row r="111" spans="1:15" ht="51.95" customHeight="1">
      <c r="A111" s="18"/>
      <c r="B111" s="19"/>
      <c r="D111" s="20" t="s">
        <v>143</v>
      </c>
      <c r="E111" s="5" t="s">
        <v>293</v>
      </c>
      <c r="F111" s="342">
        <v>5778.4285714285716</v>
      </c>
      <c r="G111" s="15" t="e">
        <f>F111*(100-#REF!)/100</f>
        <v>#REF!</v>
      </c>
      <c r="H111" s="20" t="s">
        <v>143</v>
      </c>
      <c r="I111" s="5" t="s">
        <v>293</v>
      </c>
      <c r="J111" s="16">
        <v>5673</v>
      </c>
      <c r="K111" s="320">
        <v>125</v>
      </c>
      <c r="L111" s="324">
        <v>5235</v>
      </c>
      <c r="M111" s="321">
        <v>543.42857142857133</v>
      </c>
      <c r="N111" s="322">
        <f t="shared" si="0"/>
        <v>5778.4285714285716</v>
      </c>
      <c r="O111" s="16">
        <v>5673</v>
      </c>
    </row>
    <row r="112" spans="1:15" ht="51.95" customHeight="1">
      <c r="A112" s="18"/>
      <c r="B112" s="19"/>
      <c r="D112" s="20" t="s">
        <v>146</v>
      </c>
      <c r="E112" s="5" t="s">
        <v>293</v>
      </c>
      <c r="F112" s="342">
        <v>5778.4285714285716</v>
      </c>
      <c r="G112" s="15" t="e">
        <f>F112*(100-#REF!)/100</f>
        <v>#REF!</v>
      </c>
      <c r="H112" s="20" t="s">
        <v>146</v>
      </c>
      <c r="I112" s="5" t="s">
        <v>293</v>
      </c>
      <c r="J112" s="16">
        <v>5673</v>
      </c>
      <c r="K112" s="320">
        <v>125</v>
      </c>
      <c r="L112" s="324">
        <v>5235</v>
      </c>
      <c r="M112" s="321">
        <v>543.42857142857133</v>
      </c>
      <c r="N112" s="322">
        <f t="shared" si="0"/>
        <v>5778.4285714285716</v>
      </c>
      <c r="O112" s="16">
        <v>5673</v>
      </c>
    </row>
    <row r="113" spans="1:15" ht="51.95" customHeight="1">
      <c r="A113" s="18"/>
      <c r="B113" s="19"/>
      <c r="D113" s="20" t="s">
        <v>148</v>
      </c>
      <c r="E113" s="5" t="s">
        <v>294</v>
      </c>
      <c r="F113" s="342">
        <v>6438.4285714285716</v>
      </c>
      <c r="G113" s="15" t="e">
        <f>F113*(100-#REF!)/100</f>
        <v>#REF!</v>
      </c>
      <c r="H113" s="20" t="s">
        <v>148</v>
      </c>
      <c r="I113" s="5" t="s">
        <v>294</v>
      </c>
      <c r="J113" s="16">
        <v>6398</v>
      </c>
      <c r="K113" s="320">
        <v>125</v>
      </c>
      <c r="L113" s="324">
        <v>5895</v>
      </c>
      <c r="M113" s="321">
        <v>543.42857142857133</v>
      </c>
      <c r="N113" s="322">
        <f t="shared" si="0"/>
        <v>6438.4285714285716</v>
      </c>
      <c r="O113" s="16">
        <v>6398</v>
      </c>
    </row>
    <row r="114" spans="1:15" ht="51.95" customHeight="1">
      <c r="A114" s="18"/>
      <c r="B114" s="19"/>
      <c r="D114" s="20" t="s">
        <v>151</v>
      </c>
      <c r="E114" s="5" t="s">
        <v>294</v>
      </c>
      <c r="F114" s="342">
        <v>6438.4285714285716</v>
      </c>
      <c r="G114" s="15" t="e">
        <f>F114*(100-#REF!)/100</f>
        <v>#REF!</v>
      </c>
      <c r="H114" s="20" t="s">
        <v>151</v>
      </c>
      <c r="I114" s="5" t="s">
        <v>294</v>
      </c>
      <c r="J114" s="16">
        <v>6398</v>
      </c>
      <c r="K114" s="320"/>
      <c r="L114" s="324">
        <v>5895</v>
      </c>
      <c r="M114" s="321">
        <v>543.42857142857133</v>
      </c>
      <c r="N114" s="322">
        <f t="shared" si="0"/>
        <v>6438.4285714285716</v>
      </c>
      <c r="O114" s="16">
        <v>6398</v>
      </c>
    </row>
    <row r="115" spans="1:15" ht="51.95" customHeight="1">
      <c r="A115" s="18"/>
      <c r="B115" s="19"/>
      <c r="D115" s="20" t="s">
        <v>153</v>
      </c>
      <c r="E115" s="5" t="s">
        <v>295</v>
      </c>
      <c r="F115" s="322">
        <v>6926.2857142857138</v>
      </c>
      <c r="G115" s="15" t="e">
        <f>F115*(100-#REF!)/100</f>
        <v>#REF!</v>
      </c>
      <c r="H115" s="20" t="s">
        <v>153</v>
      </c>
      <c r="I115" s="5" t="s">
        <v>295</v>
      </c>
      <c r="J115" s="16">
        <v>7143</v>
      </c>
      <c r="K115" s="320" t="s">
        <v>2195</v>
      </c>
      <c r="L115" s="321">
        <v>6382.8571428571422</v>
      </c>
      <c r="M115" s="321">
        <v>543.42857142857133</v>
      </c>
      <c r="N115" s="322">
        <f t="shared" si="0"/>
        <v>6926.2857142857138</v>
      </c>
    </row>
    <row r="116" spans="1:15" ht="51.95" customHeight="1">
      <c r="A116" s="43"/>
      <c r="B116" s="42"/>
      <c r="D116" s="44" t="s">
        <v>156</v>
      </c>
      <c r="E116" s="45" t="s">
        <v>295</v>
      </c>
      <c r="F116" s="342">
        <v>6926.2857142857138</v>
      </c>
      <c r="G116" s="39" t="e">
        <f>F116*(100-#REF!)/100</f>
        <v>#REF!</v>
      </c>
      <c r="H116" s="44" t="s">
        <v>156</v>
      </c>
      <c r="I116" s="45" t="s">
        <v>295</v>
      </c>
      <c r="J116" s="16">
        <v>7143</v>
      </c>
      <c r="K116" s="320"/>
      <c r="L116" s="321">
        <v>6382.8571428571422</v>
      </c>
      <c r="M116" s="321">
        <v>543.42857142857133</v>
      </c>
      <c r="N116" s="322">
        <f t="shared" si="0"/>
        <v>6926.2857142857138</v>
      </c>
      <c r="O116" s="16">
        <v>7143</v>
      </c>
    </row>
    <row r="117" spans="1:15" ht="61.5" customHeight="1">
      <c r="A117" s="3"/>
      <c r="B117" s="3"/>
      <c r="D117" s="20" t="s">
        <v>548</v>
      </c>
      <c r="E117" s="5" t="s">
        <v>322</v>
      </c>
      <c r="F117" s="342">
        <v>8682</v>
      </c>
      <c r="G117" s="15" t="e">
        <f>F117*(100-#REF!)/100</f>
        <v>#REF!</v>
      </c>
      <c r="H117" s="20" t="s">
        <v>548</v>
      </c>
      <c r="I117" s="5" t="s">
        <v>322</v>
      </c>
      <c r="J117" s="16">
        <v>8682</v>
      </c>
      <c r="K117" s="320"/>
      <c r="L117" s="324"/>
      <c r="M117" s="321">
        <v>543.42857142857133</v>
      </c>
      <c r="N117" s="322" t="s">
        <v>2342</v>
      </c>
      <c r="O117" s="16">
        <v>8682</v>
      </c>
    </row>
    <row r="118" spans="1:15" ht="60.75" customHeight="1">
      <c r="A118" s="3"/>
      <c r="B118" s="3"/>
      <c r="D118" s="20" t="s">
        <v>323</v>
      </c>
      <c r="E118" s="5" t="s">
        <v>405</v>
      </c>
      <c r="F118" s="322">
        <v>7986.2857142857138</v>
      </c>
      <c r="G118" s="15" t="e">
        <f>F118*(100-#REF!)/100</f>
        <v>#REF!</v>
      </c>
      <c r="H118" s="20" t="s">
        <v>323</v>
      </c>
      <c r="I118" s="5" t="s">
        <v>405</v>
      </c>
      <c r="J118" s="16">
        <v>7596</v>
      </c>
      <c r="K118" s="320" t="s">
        <v>2196</v>
      </c>
      <c r="L118" s="321">
        <v>7442.8571428571422</v>
      </c>
      <c r="M118" s="321">
        <v>543.42857142857133</v>
      </c>
      <c r="N118" s="322">
        <f t="shared" si="0"/>
        <v>7986.2857142857138</v>
      </c>
    </row>
    <row r="119" spans="1:15" ht="60.75" customHeight="1">
      <c r="A119" s="3"/>
      <c r="B119" s="3"/>
      <c r="D119" s="20" t="s">
        <v>323</v>
      </c>
      <c r="E119" s="5" t="s">
        <v>398</v>
      </c>
      <c r="F119" s="342">
        <v>7596</v>
      </c>
      <c r="G119" s="15" t="e">
        <f>F119*(100-#REF!)/100</f>
        <v>#REF!</v>
      </c>
      <c r="H119" s="20" t="s">
        <v>323</v>
      </c>
      <c r="I119" s="5" t="s">
        <v>398</v>
      </c>
      <c r="J119" s="16">
        <v>7596</v>
      </c>
      <c r="K119" s="320"/>
      <c r="L119" s="324"/>
      <c r="M119" s="321">
        <v>543.42857142857133</v>
      </c>
      <c r="N119" s="322" t="s">
        <v>2342</v>
      </c>
      <c r="O119" s="16">
        <v>7596</v>
      </c>
    </row>
    <row r="120" spans="1:15" ht="60.75" customHeight="1">
      <c r="A120" s="3"/>
      <c r="B120" s="3"/>
      <c r="D120" s="20" t="s">
        <v>399</v>
      </c>
      <c r="E120" s="5" t="s">
        <v>400</v>
      </c>
      <c r="F120" s="342">
        <v>8268</v>
      </c>
      <c r="G120" s="15" t="e">
        <f>F120*(100-#REF!)/100</f>
        <v>#REF!</v>
      </c>
      <c r="H120" s="20" t="s">
        <v>399</v>
      </c>
      <c r="I120" s="5" t="s">
        <v>400</v>
      </c>
      <c r="J120" s="16">
        <v>8682</v>
      </c>
      <c r="K120" s="320"/>
      <c r="L120" s="324"/>
      <c r="M120" s="321">
        <v>543.42857142857133</v>
      </c>
      <c r="N120" s="322" t="s">
        <v>2342</v>
      </c>
      <c r="O120" s="16">
        <v>8682</v>
      </c>
    </row>
    <row r="121" spans="1:15" ht="60.75" customHeight="1">
      <c r="A121" s="3"/>
      <c r="B121" s="3"/>
      <c r="D121" s="20" t="s">
        <v>323</v>
      </c>
      <c r="E121" s="5" t="s">
        <v>401</v>
      </c>
      <c r="F121" s="342">
        <v>7796</v>
      </c>
      <c r="G121" s="15" t="e">
        <f>F121*(100-#REF!)/100</f>
        <v>#REF!</v>
      </c>
      <c r="H121" s="20" t="s">
        <v>323</v>
      </c>
      <c r="I121" s="5" t="s">
        <v>401</v>
      </c>
      <c r="J121" s="16">
        <v>7596</v>
      </c>
      <c r="K121" s="320"/>
      <c r="L121" s="324"/>
      <c r="M121" s="321">
        <v>543.42857142857133</v>
      </c>
      <c r="N121" s="322" t="s">
        <v>2342</v>
      </c>
      <c r="O121" s="16">
        <v>7596</v>
      </c>
    </row>
    <row r="122" spans="1:15" ht="60.75" customHeight="1">
      <c r="A122" s="3"/>
      <c r="B122" s="3"/>
      <c r="D122" s="20" t="s">
        <v>399</v>
      </c>
      <c r="E122" s="5" t="s">
        <v>402</v>
      </c>
      <c r="F122" s="322">
        <v>8461.2571428571409</v>
      </c>
      <c r="G122" s="15" t="e">
        <f>F122*(100-#REF!)/100</f>
        <v>#REF!</v>
      </c>
      <c r="H122" s="20" t="s">
        <v>399</v>
      </c>
      <c r="I122" s="5" t="s">
        <v>402</v>
      </c>
      <c r="J122" s="16">
        <v>8682</v>
      </c>
      <c r="K122" s="320" t="s">
        <v>2197</v>
      </c>
      <c r="L122" s="321">
        <v>7917.8285714285694</v>
      </c>
      <c r="M122" s="321">
        <v>543.42857142857133</v>
      </c>
      <c r="N122" s="322">
        <f t="shared" si="0"/>
        <v>8461.2571428571409</v>
      </c>
    </row>
    <row r="123" spans="1:15" ht="60.75" customHeight="1">
      <c r="A123" s="3"/>
      <c r="B123" s="3"/>
      <c r="D123" s="20" t="s">
        <v>323</v>
      </c>
      <c r="E123" s="5" t="s">
        <v>403</v>
      </c>
      <c r="F123" s="342">
        <v>7896</v>
      </c>
      <c r="G123" s="15" t="e">
        <f>F123*(100-#REF!)/100</f>
        <v>#REF!</v>
      </c>
      <c r="H123" s="20" t="s">
        <v>323</v>
      </c>
      <c r="I123" s="5" t="s">
        <v>403</v>
      </c>
      <c r="J123" s="16">
        <v>7596</v>
      </c>
      <c r="K123" s="320"/>
      <c r="L123" s="324"/>
      <c r="M123" s="321">
        <v>543.42857142857133</v>
      </c>
      <c r="N123" s="322" t="s">
        <v>2342</v>
      </c>
      <c r="O123" s="16">
        <v>7596</v>
      </c>
    </row>
    <row r="124" spans="1:15" ht="60.75" customHeight="1">
      <c r="A124" s="3"/>
      <c r="B124" s="3"/>
      <c r="D124" s="20" t="s">
        <v>399</v>
      </c>
      <c r="E124" s="5" t="s">
        <v>481</v>
      </c>
      <c r="F124" s="322">
        <v>8493</v>
      </c>
      <c r="G124" s="15" t="e">
        <f>F124*(100-#REF!)/100</f>
        <v>#REF!</v>
      </c>
      <c r="H124" s="20" t="s">
        <v>399</v>
      </c>
      <c r="I124" s="5" t="s">
        <v>481</v>
      </c>
      <c r="J124" s="16">
        <v>8682</v>
      </c>
      <c r="K124" s="320" t="s">
        <v>2198</v>
      </c>
      <c r="L124" s="321">
        <v>7949.5714285714284</v>
      </c>
      <c r="M124" s="321">
        <v>543.42857142857133</v>
      </c>
      <c r="N124" s="322">
        <f t="shared" si="0"/>
        <v>8493</v>
      </c>
    </row>
    <row r="125" spans="1:15" ht="45">
      <c r="A125" s="3"/>
      <c r="B125" s="3"/>
      <c r="D125" s="20" t="s">
        <v>325</v>
      </c>
      <c r="E125" s="5" t="s">
        <v>326</v>
      </c>
      <c r="F125" s="16">
        <v>6870</v>
      </c>
      <c r="G125" s="15" t="e">
        <f>F125*(100-#REF!)/100</f>
        <v>#REF!</v>
      </c>
      <c r="H125" s="20" t="s">
        <v>325</v>
      </c>
      <c r="I125" s="5" t="s">
        <v>326</v>
      </c>
      <c r="J125" s="16">
        <v>6870</v>
      </c>
      <c r="K125" s="320"/>
      <c r="L125" s="324"/>
      <c r="M125" s="321">
        <v>543.42857142857133</v>
      </c>
      <c r="N125" s="322" t="s">
        <v>2342</v>
      </c>
      <c r="O125" s="16">
        <v>6870</v>
      </c>
    </row>
    <row r="126" spans="1:15" ht="45">
      <c r="A126" s="3"/>
      <c r="B126" s="3"/>
      <c r="D126" s="20" t="s">
        <v>325</v>
      </c>
      <c r="E126" s="5" t="s">
        <v>411</v>
      </c>
      <c r="F126" s="16">
        <v>6930</v>
      </c>
      <c r="G126" s="15" t="e">
        <f>F126*(100-#REF!)/100</f>
        <v>#REF!</v>
      </c>
      <c r="H126" s="20" t="s">
        <v>325</v>
      </c>
      <c r="I126" s="5" t="s">
        <v>411</v>
      </c>
      <c r="J126" s="16">
        <v>6870</v>
      </c>
      <c r="K126" s="320"/>
      <c r="L126" s="324"/>
      <c r="M126" s="321">
        <v>543.42857142857133</v>
      </c>
      <c r="N126" s="322" t="s">
        <v>2342</v>
      </c>
      <c r="O126" s="16">
        <v>6870</v>
      </c>
    </row>
    <row r="127" spans="1:15" ht="45">
      <c r="A127" s="3"/>
      <c r="B127" s="3"/>
      <c r="D127" s="20" t="s">
        <v>325</v>
      </c>
      <c r="E127" s="5" t="s">
        <v>412</v>
      </c>
      <c r="F127" s="16">
        <v>6970</v>
      </c>
      <c r="G127" s="15" t="e">
        <f>F127*(100-#REF!)/100</f>
        <v>#REF!</v>
      </c>
      <c r="H127" s="20" t="s">
        <v>325</v>
      </c>
      <c r="I127" s="5" t="s">
        <v>412</v>
      </c>
      <c r="J127" s="16">
        <v>6870</v>
      </c>
      <c r="K127" s="320"/>
      <c r="L127" s="324"/>
      <c r="M127" s="321">
        <v>543.42857142857133</v>
      </c>
      <c r="N127" s="322" t="s">
        <v>2342</v>
      </c>
      <c r="O127" s="16">
        <v>6870</v>
      </c>
    </row>
    <row r="128" spans="1:15" ht="54.95" customHeight="1">
      <c r="A128" s="51" t="s">
        <v>549</v>
      </c>
      <c r="B128" s="19"/>
      <c r="D128" s="20" t="s">
        <v>392</v>
      </c>
      <c r="E128" s="5" t="s">
        <v>343</v>
      </c>
      <c r="F128" s="16">
        <v>8333</v>
      </c>
      <c r="G128" s="15" t="e">
        <f>F128*(100-#REF!)/100</f>
        <v>#REF!</v>
      </c>
    </row>
    <row r="129" spans="1:7" ht="54.95" customHeight="1">
      <c r="A129" s="51" t="s">
        <v>549</v>
      </c>
      <c r="B129" s="19"/>
      <c r="D129" s="20" t="s">
        <v>393</v>
      </c>
      <c r="E129" s="5" t="s">
        <v>344</v>
      </c>
      <c r="F129" s="16">
        <v>9053</v>
      </c>
      <c r="G129" s="15" t="e">
        <f>F129*(100-#REF!)/100</f>
        <v>#REF!</v>
      </c>
    </row>
    <row r="130" spans="1:7" ht="54.95" customHeight="1">
      <c r="A130" s="51" t="s">
        <v>549</v>
      </c>
      <c r="B130" s="19"/>
      <c r="D130" s="20" t="s">
        <v>394</v>
      </c>
      <c r="E130" s="5" t="s">
        <v>345</v>
      </c>
      <c r="F130" s="16">
        <v>10042</v>
      </c>
      <c r="G130" s="15" t="e">
        <f>F130*(100-#REF!)/100</f>
        <v>#REF!</v>
      </c>
    </row>
    <row r="131" spans="1:7" ht="54.95" customHeight="1">
      <c r="A131" s="51" t="s">
        <v>549</v>
      </c>
      <c r="B131" s="19"/>
      <c r="D131" s="20" t="s">
        <v>395</v>
      </c>
      <c r="E131" s="5" t="s">
        <v>346</v>
      </c>
      <c r="F131" s="16">
        <v>11476</v>
      </c>
      <c r="G131" s="15" t="e">
        <f>F131*(100-#REF!)/100</f>
        <v>#REF!</v>
      </c>
    </row>
    <row r="132" spans="1:7" ht="54.95" customHeight="1">
      <c r="A132" s="51" t="s">
        <v>549</v>
      </c>
      <c r="B132" s="19"/>
      <c r="D132" s="20" t="s">
        <v>396</v>
      </c>
      <c r="E132" s="5" t="s">
        <v>347</v>
      </c>
      <c r="F132" s="16">
        <v>12910</v>
      </c>
      <c r="G132" s="15" t="e">
        <f>F132*(100-#REF!)/100</f>
        <v>#REF!</v>
      </c>
    </row>
    <row r="133" spans="1:7" ht="54.95" customHeight="1">
      <c r="A133" s="51" t="s">
        <v>549</v>
      </c>
      <c r="B133" s="19"/>
      <c r="D133" s="20" t="s">
        <v>397</v>
      </c>
      <c r="E133" s="5" t="s">
        <v>389</v>
      </c>
      <c r="F133" s="16">
        <v>8387</v>
      </c>
      <c r="G133" s="15" t="e">
        <f>F133*(100-#REF!)/100</f>
        <v>#REF!</v>
      </c>
    </row>
    <row r="134" spans="1:7" ht="54.95" customHeight="1">
      <c r="A134" s="51" t="s">
        <v>549</v>
      </c>
      <c r="B134" s="144"/>
      <c r="D134" s="20" t="s">
        <v>1351</v>
      </c>
      <c r="E134" s="5" t="s">
        <v>1355</v>
      </c>
      <c r="F134" s="16">
        <v>10517</v>
      </c>
      <c r="G134" s="15" t="e">
        <f>F134*(100-#REF!)/100</f>
        <v>#REF!</v>
      </c>
    </row>
    <row r="135" spans="1:7" ht="60.95" customHeight="1">
      <c r="A135" s="51" t="s">
        <v>549</v>
      </c>
      <c r="D135" s="20" t="s">
        <v>1352</v>
      </c>
      <c r="E135" s="5" t="s">
        <v>1348</v>
      </c>
      <c r="F135" s="16">
        <v>11666</v>
      </c>
      <c r="G135" s="15" t="e">
        <f>F135*(100-#REF!)/100</f>
        <v>#REF!</v>
      </c>
    </row>
    <row r="136" spans="1:7" ht="60.95" customHeight="1">
      <c r="A136" s="51" t="s">
        <v>549</v>
      </c>
      <c r="D136" s="20" t="s">
        <v>1353</v>
      </c>
      <c r="E136" s="5" t="s">
        <v>1349</v>
      </c>
      <c r="F136" s="16">
        <v>13332</v>
      </c>
      <c r="G136" s="15" t="e">
        <f>F136*(100-#REF!)/100</f>
        <v>#REF!</v>
      </c>
    </row>
    <row r="137" spans="1:7" ht="45">
      <c r="A137" s="51" t="s">
        <v>549</v>
      </c>
      <c r="D137" s="20" t="s">
        <v>1354</v>
      </c>
      <c r="E137" s="5" t="s">
        <v>1350</v>
      </c>
      <c r="F137" s="16">
        <v>14999</v>
      </c>
      <c r="G137" s="15" t="e">
        <f>F137*(100-#REF!)/100</f>
        <v>#REF!</v>
      </c>
    </row>
    <row r="138" spans="1:7" ht="34.5" customHeight="1">
      <c r="A138" s="20" t="s">
        <v>2341</v>
      </c>
      <c r="C138" s="16"/>
      <c r="D138" s="5" t="s">
        <v>389</v>
      </c>
      <c r="E138" s="324"/>
      <c r="F138" s="322" t="s">
        <v>2342</v>
      </c>
    </row>
    <row r="140" spans="1:7" ht="56.1" customHeight="1">
      <c r="A140" s="27" t="s">
        <v>0</v>
      </c>
      <c r="C140" s="27" t="s">
        <v>85</v>
      </c>
      <c r="D140" s="28" t="s">
        <v>1</v>
      </c>
      <c r="E140" s="29" t="s">
        <v>86</v>
      </c>
      <c r="F140" s="29" t="s">
        <v>583</v>
      </c>
    </row>
    <row r="141" spans="1:7" ht="56.1" customHeight="1">
      <c r="A141" s="23" t="s">
        <v>1394</v>
      </c>
      <c r="C141" s="152"/>
      <c r="D141" s="22" t="s">
        <v>1400</v>
      </c>
      <c r="E141" s="2" t="s">
        <v>1395</v>
      </c>
      <c r="F141" s="59">
        <v>5890</v>
      </c>
    </row>
    <row r="142" spans="1:7" ht="56.1" customHeight="1">
      <c r="A142" s="152" t="s">
        <v>1397</v>
      </c>
      <c r="C142" s="152"/>
      <c r="D142" s="22" t="s">
        <v>1401</v>
      </c>
      <c r="E142" s="2" t="s">
        <v>1396</v>
      </c>
      <c r="F142" s="59">
        <v>4105</v>
      </c>
    </row>
    <row r="143" spans="1:7" ht="56.1" customHeight="1">
      <c r="A143" s="23" t="s">
        <v>584</v>
      </c>
      <c r="C143" s="22"/>
      <c r="D143" s="22" t="s">
        <v>1402</v>
      </c>
      <c r="E143" s="2" t="s">
        <v>585</v>
      </c>
      <c r="F143" s="59">
        <v>7065.47</v>
      </c>
    </row>
    <row r="144" spans="1:7" ht="56.1" customHeight="1">
      <c r="A144" s="23" t="s">
        <v>586</v>
      </c>
      <c r="C144" s="60"/>
      <c r="D144" s="22" t="s">
        <v>1403</v>
      </c>
      <c r="E144" s="2" t="s">
        <v>1386</v>
      </c>
      <c r="F144" s="59">
        <v>4926.24</v>
      </c>
    </row>
    <row r="145" spans="1:8" ht="56.1" customHeight="1">
      <c r="A145" s="23" t="s">
        <v>587</v>
      </c>
      <c r="C145" s="60"/>
      <c r="D145" s="22" t="s">
        <v>1404</v>
      </c>
      <c r="E145" s="2" t="s">
        <v>588</v>
      </c>
      <c r="F145" s="59">
        <v>8230.64</v>
      </c>
    </row>
    <row r="146" spans="1:8" ht="56.1" customHeight="1">
      <c r="A146" s="23" t="s">
        <v>589</v>
      </c>
      <c r="C146" s="60"/>
      <c r="D146" s="22" t="s">
        <v>1405</v>
      </c>
      <c r="E146" s="2" t="s">
        <v>1388</v>
      </c>
      <c r="F146" s="59">
        <v>5678.51</v>
      </c>
    </row>
    <row r="147" spans="1:8" ht="56.1" customHeight="1">
      <c r="A147" s="23" t="s">
        <v>590</v>
      </c>
      <c r="C147" s="60"/>
      <c r="D147" s="22" t="s">
        <v>1406</v>
      </c>
      <c r="E147" s="2" t="s">
        <v>591</v>
      </c>
      <c r="F147" s="59">
        <v>9062.4599999999991</v>
      </c>
    </row>
    <row r="148" spans="1:8" ht="56.1" customHeight="1">
      <c r="A148" s="23" t="s">
        <v>592</v>
      </c>
      <c r="C148" s="60"/>
      <c r="D148" s="22" t="s">
        <v>1407</v>
      </c>
      <c r="E148" s="2" t="s">
        <v>1390</v>
      </c>
      <c r="F148" s="59">
        <v>6440.99</v>
      </c>
    </row>
    <row r="149" spans="1:8" ht="56.1" customHeight="1">
      <c r="A149" s="23" t="s">
        <v>593</v>
      </c>
      <c r="C149" s="60"/>
      <c r="D149" s="22" t="s">
        <v>1408</v>
      </c>
      <c r="E149" s="2" t="s">
        <v>594</v>
      </c>
      <c r="F149" s="59">
        <v>9349.99</v>
      </c>
    </row>
    <row r="150" spans="1:8" ht="56.1" customHeight="1">
      <c r="A150" s="23" t="s">
        <v>595</v>
      </c>
      <c r="C150" s="60"/>
      <c r="D150" s="22" t="s">
        <v>1409</v>
      </c>
      <c r="E150" s="2" t="s">
        <v>1392</v>
      </c>
      <c r="F150" s="59">
        <v>6882.98</v>
      </c>
    </row>
    <row r="151" spans="1:8" ht="56.1" customHeight="1">
      <c r="A151" s="23" t="s">
        <v>596</v>
      </c>
      <c r="C151" s="60"/>
      <c r="D151" s="22" t="s">
        <v>1410</v>
      </c>
      <c r="E151" s="7" t="s">
        <v>597</v>
      </c>
      <c r="F151" s="59">
        <v>2726.22</v>
      </c>
    </row>
    <row r="152" spans="1:8" ht="56.1" customHeight="1">
      <c r="A152" s="23" t="s">
        <v>598</v>
      </c>
      <c r="C152" s="60"/>
      <c r="D152" s="22" t="s">
        <v>1411</v>
      </c>
      <c r="E152" s="7" t="s">
        <v>599</v>
      </c>
      <c r="F152" s="59">
        <v>3057.5</v>
      </c>
    </row>
    <row r="153" spans="1:8" ht="56.1" customHeight="1">
      <c r="A153" s="23" t="s">
        <v>600</v>
      </c>
      <c r="C153" s="60"/>
      <c r="D153" s="22" t="s">
        <v>1412</v>
      </c>
      <c r="E153" s="7" t="s">
        <v>601</v>
      </c>
      <c r="F153" s="59">
        <v>3379.85</v>
      </c>
    </row>
    <row r="154" spans="1:8" ht="56.1" customHeight="1">
      <c r="B154" s="752" t="s">
        <v>1427</v>
      </c>
      <c r="C154" s="752"/>
      <c r="D154" s="752"/>
      <c r="E154" s="752"/>
      <c r="F154" s="752"/>
      <c r="G154" s="108"/>
    </row>
    <row r="155" spans="1:8" ht="56.1" customHeight="1">
      <c r="B155" s="27" t="s">
        <v>0</v>
      </c>
      <c r="C155" s="27" t="s">
        <v>85</v>
      </c>
      <c r="D155" s="28" t="s">
        <v>1</v>
      </c>
      <c r="E155" s="29" t="s">
        <v>86</v>
      </c>
      <c r="F155" s="29" t="s">
        <v>583</v>
      </c>
      <c r="H155" s="108"/>
    </row>
    <row r="156" spans="1:8" ht="56.1" customHeight="1">
      <c r="B156" s="23" t="s">
        <v>1394</v>
      </c>
      <c r="C156" s="152"/>
      <c r="D156" s="22" t="s">
        <v>1413</v>
      </c>
      <c r="E156" s="2" t="s">
        <v>1398</v>
      </c>
      <c r="F156" s="59">
        <v>1678</v>
      </c>
    </row>
    <row r="157" spans="1:8" ht="56.1" customHeight="1">
      <c r="B157" s="152" t="s">
        <v>1397</v>
      </c>
      <c r="C157" s="152"/>
      <c r="D157" s="22" t="s">
        <v>1414</v>
      </c>
      <c r="E157" s="2" t="s">
        <v>1399</v>
      </c>
      <c r="F157" s="59">
        <v>1148</v>
      </c>
    </row>
    <row r="158" spans="1:8" ht="56.1" customHeight="1">
      <c r="B158" s="23" t="s">
        <v>584</v>
      </c>
      <c r="C158" s="22"/>
      <c r="D158" s="22" t="s">
        <v>1415</v>
      </c>
      <c r="E158" s="2" t="s">
        <v>602</v>
      </c>
      <c r="F158" s="59">
        <v>2013.44</v>
      </c>
    </row>
    <row r="159" spans="1:8" ht="56.1" customHeight="1">
      <c r="B159" s="23" t="s">
        <v>586</v>
      </c>
      <c r="C159" s="60"/>
      <c r="D159" s="22" t="s">
        <v>1416</v>
      </c>
      <c r="E159" s="2" t="s">
        <v>1387</v>
      </c>
      <c r="F159" s="59">
        <v>1376.8</v>
      </c>
    </row>
    <row r="160" spans="1:8" ht="56.1" customHeight="1">
      <c r="B160" s="23" t="s">
        <v>587</v>
      </c>
      <c r="C160" s="60"/>
      <c r="D160" s="22" t="s">
        <v>1417</v>
      </c>
      <c r="E160" s="2" t="s">
        <v>603</v>
      </c>
      <c r="F160" s="59">
        <v>2362.89</v>
      </c>
    </row>
    <row r="161" spans="1:8" ht="56.1" customHeight="1">
      <c r="B161" s="23" t="s">
        <v>589</v>
      </c>
      <c r="C161" s="60"/>
      <c r="D161" s="22" t="s">
        <v>1418</v>
      </c>
      <c r="E161" s="2" t="s">
        <v>1389</v>
      </c>
      <c r="F161" s="59">
        <v>1600.08</v>
      </c>
    </row>
    <row r="162" spans="1:8" ht="56.1" customHeight="1">
      <c r="B162" s="23" t="s">
        <v>590</v>
      </c>
      <c r="C162" s="60"/>
      <c r="D162" s="22" t="s">
        <v>1419</v>
      </c>
      <c r="E162" s="2" t="s">
        <v>604</v>
      </c>
      <c r="F162" s="59">
        <v>2712.31</v>
      </c>
    </row>
    <row r="163" spans="1:8" ht="56.1" customHeight="1">
      <c r="B163" s="23" t="s">
        <v>592</v>
      </c>
      <c r="C163" s="60"/>
      <c r="D163" s="22" t="s">
        <v>1420</v>
      </c>
      <c r="E163" s="2" t="s">
        <v>1391</v>
      </c>
      <c r="F163" s="59">
        <v>1839.99</v>
      </c>
    </row>
    <row r="164" spans="1:8" ht="56.1" customHeight="1">
      <c r="B164" s="23" t="s">
        <v>593</v>
      </c>
      <c r="C164" s="60"/>
      <c r="D164" s="22" t="s">
        <v>1421</v>
      </c>
      <c r="E164" s="2" t="s">
        <v>605</v>
      </c>
      <c r="F164" s="59">
        <v>3132.73</v>
      </c>
    </row>
    <row r="165" spans="1:8" ht="56.1" customHeight="1">
      <c r="B165" s="23" t="s">
        <v>595</v>
      </c>
      <c r="C165" s="60"/>
      <c r="D165" s="22" t="s">
        <v>1422</v>
      </c>
      <c r="E165" s="2" t="s">
        <v>1393</v>
      </c>
      <c r="F165" s="59">
        <v>2081.5500000000002</v>
      </c>
    </row>
    <row r="166" spans="1:8" ht="56.1" customHeight="1">
      <c r="B166" s="23" t="s">
        <v>596</v>
      </c>
      <c r="C166" s="60"/>
      <c r="D166" s="22" t="s">
        <v>1423</v>
      </c>
      <c r="E166" s="7" t="s">
        <v>606</v>
      </c>
      <c r="F166" s="59">
        <v>602.1</v>
      </c>
    </row>
    <row r="167" spans="1:8" ht="56.1" customHeight="1">
      <c r="B167" s="23" t="s">
        <v>598</v>
      </c>
      <c r="C167" s="60"/>
      <c r="D167" s="22" t="s">
        <v>1424</v>
      </c>
      <c r="E167" s="7" t="s">
        <v>607</v>
      </c>
      <c r="F167" s="59">
        <v>455.32</v>
      </c>
    </row>
    <row r="168" spans="1:8" ht="56.1" customHeight="1">
      <c r="B168" s="23" t="s">
        <v>600</v>
      </c>
      <c r="C168" s="60"/>
      <c r="D168" s="22" t="s">
        <v>1425</v>
      </c>
      <c r="E168" s="7" t="s">
        <v>608</v>
      </c>
      <c r="F168" s="59">
        <v>778.98</v>
      </c>
    </row>
    <row r="169" spans="1:8" ht="56.1" customHeight="1">
      <c r="B169" s="313"/>
      <c r="C169" s="313"/>
      <c r="D169" s="313"/>
      <c r="E169" s="313"/>
      <c r="F169" s="313"/>
      <c r="G169" s="313"/>
    </row>
    <row r="170" spans="1:8" ht="56.1" customHeight="1">
      <c r="A170" s="161" t="s">
        <v>1428</v>
      </c>
      <c r="C170" s="746"/>
      <c r="D170" s="749" t="s">
        <v>1438</v>
      </c>
      <c r="E170" s="160" t="s">
        <v>1433</v>
      </c>
      <c r="F170" s="173" t="s">
        <v>1376</v>
      </c>
      <c r="H170" s="313"/>
    </row>
    <row r="171" spans="1:8" ht="56.1" customHeight="1">
      <c r="A171" s="161" t="s">
        <v>1429</v>
      </c>
      <c r="C171" s="747"/>
      <c r="D171" s="750"/>
      <c r="E171" s="160" t="s">
        <v>1434</v>
      </c>
      <c r="F171" s="173" t="s">
        <v>1376</v>
      </c>
    </row>
    <row r="172" spans="1:8" ht="56.1" customHeight="1">
      <c r="A172" s="161" t="s">
        <v>1430</v>
      </c>
      <c r="C172" s="747"/>
      <c r="D172" s="750"/>
      <c r="E172" s="160" t="s">
        <v>1435</v>
      </c>
      <c r="F172" s="157">
        <v>2370.2399999999998</v>
      </c>
    </row>
    <row r="173" spans="1:8" ht="56.1" customHeight="1">
      <c r="A173" s="161" t="s">
        <v>1431</v>
      </c>
      <c r="C173" s="747"/>
      <c r="D173" s="750"/>
      <c r="E173" s="160" t="s">
        <v>1436</v>
      </c>
      <c r="F173" s="173" t="s">
        <v>1376</v>
      </c>
    </row>
    <row r="174" spans="1:8" ht="56.1" customHeight="1">
      <c r="A174" s="161" t="s">
        <v>1432</v>
      </c>
      <c r="C174" s="748"/>
      <c r="D174" s="751"/>
      <c r="E174" s="160" t="s">
        <v>1437</v>
      </c>
      <c r="F174" s="173" t="s">
        <v>1376</v>
      </c>
    </row>
    <row r="175" spans="1:8" ht="83.25" customHeight="1">
      <c r="A175" s="169" t="s">
        <v>1426</v>
      </c>
      <c r="C175" s="157"/>
      <c r="D175" s="170" t="s">
        <v>1464</v>
      </c>
      <c r="E175" s="169"/>
      <c r="F175" s="157">
        <v>1129.92</v>
      </c>
    </row>
    <row r="176" spans="1:8" ht="68.25" customHeight="1">
      <c r="A176" s="174" t="s">
        <v>1439</v>
      </c>
      <c r="C176" s="171"/>
      <c r="D176" s="4" t="s">
        <v>1440</v>
      </c>
      <c r="E176" s="172" t="s">
        <v>1441</v>
      </c>
      <c r="F176" s="171">
        <v>563.04</v>
      </c>
    </row>
    <row r="177" spans="1:8" ht="78" customHeight="1">
      <c r="A177" s="23" t="s">
        <v>609</v>
      </c>
      <c r="C177" s="60"/>
      <c r="D177" s="162" t="s">
        <v>1465</v>
      </c>
      <c r="E177" s="7"/>
      <c r="F177" s="59">
        <v>4309.34</v>
      </c>
    </row>
    <row r="178" spans="1:8" ht="72" customHeight="1">
      <c r="A178" s="23" t="s">
        <v>610</v>
      </c>
      <c r="C178" s="60"/>
      <c r="D178" s="162" t="s">
        <v>1442</v>
      </c>
      <c r="E178" s="7" t="s">
        <v>611</v>
      </c>
      <c r="F178" s="59">
        <v>2267.16</v>
      </c>
    </row>
    <row r="179" spans="1:8" ht="56.1" customHeight="1">
      <c r="A179" s="302" t="s">
        <v>1275</v>
      </c>
      <c r="C179" s="302"/>
      <c r="D179" s="302"/>
      <c r="E179" s="302"/>
      <c r="F179" s="302"/>
      <c r="G179" s="108"/>
    </row>
    <row r="180" spans="1:8" ht="56.1" customHeight="1">
      <c r="B180" s="18" t="s">
        <v>1346</v>
      </c>
      <c r="C180" s="3"/>
      <c r="D180" s="17" t="s">
        <v>1344</v>
      </c>
      <c r="E180" s="7" t="s">
        <v>1345</v>
      </c>
      <c r="F180" s="54">
        <v>1045</v>
      </c>
      <c r="G180" s="1"/>
      <c r="H180" s="108"/>
    </row>
    <row r="181" spans="1:8" ht="56.1" customHeight="1">
      <c r="B181" s="18" t="s">
        <v>570</v>
      </c>
      <c r="C181" s="3"/>
      <c r="D181" s="17" t="s">
        <v>612</v>
      </c>
      <c r="E181" s="7" t="s">
        <v>574</v>
      </c>
      <c r="F181" s="54">
        <v>1197.22</v>
      </c>
      <c r="H181" s="1"/>
    </row>
    <row r="182" spans="1:8" ht="56.1" customHeight="1">
      <c r="B182" s="18" t="s">
        <v>566</v>
      </c>
      <c r="C182" s="3"/>
      <c r="D182" s="17" t="s">
        <v>613</v>
      </c>
      <c r="E182" s="7" t="s">
        <v>575</v>
      </c>
      <c r="F182" s="54">
        <v>1349.18</v>
      </c>
    </row>
    <row r="183" spans="1:8" ht="58.5" customHeight="1">
      <c r="B183" s="18" t="s">
        <v>568</v>
      </c>
      <c r="C183" s="3"/>
      <c r="D183" s="17" t="s">
        <v>614</v>
      </c>
      <c r="E183" s="7" t="s">
        <v>576</v>
      </c>
      <c r="F183" s="54">
        <v>1538.73</v>
      </c>
    </row>
    <row r="184" spans="1:8" ht="57" customHeight="1">
      <c r="B184" s="18" t="s">
        <v>569</v>
      </c>
      <c r="C184" s="3"/>
      <c r="D184" s="17" t="s">
        <v>615</v>
      </c>
      <c r="E184" s="7" t="s">
        <v>577</v>
      </c>
      <c r="F184" s="54">
        <v>1728.6</v>
      </c>
    </row>
  </sheetData>
  <mergeCells count="4">
    <mergeCell ref="H1:I1"/>
    <mergeCell ref="C170:C174"/>
    <mergeCell ref="D170:D174"/>
    <mergeCell ref="B154:F154"/>
  </mergeCells>
  <printOptions horizontalCentered="1"/>
  <pageMargins left="0" right="0" top="0" bottom="0" header="0" footer="0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J17" sqref="J17"/>
    </sheetView>
  </sheetViews>
  <sheetFormatPr defaultRowHeight="15"/>
  <cols>
    <col min="1" max="1" width="19.7109375" customWidth="1"/>
    <col min="2" max="2" width="12.7109375" customWidth="1"/>
  </cols>
  <sheetData>
    <row r="1" spans="1:2">
      <c r="A1" t="s">
        <v>814</v>
      </c>
      <c r="B1" t="s">
        <v>815</v>
      </c>
    </row>
    <row r="2" spans="1:2">
      <c r="A2" t="s">
        <v>634</v>
      </c>
      <c r="B2" t="s">
        <v>821</v>
      </c>
    </row>
    <row r="3" spans="1:2">
      <c r="A3" t="s">
        <v>635</v>
      </c>
      <c r="B3" t="s">
        <v>823</v>
      </c>
    </row>
    <row r="4" spans="1:2">
      <c r="A4" t="s">
        <v>824</v>
      </c>
      <c r="B4" t="s">
        <v>822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A8" sqref="A8:B9"/>
    </sheetView>
  </sheetViews>
  <sheetFormatPr defaultRowHeight="15"/>
  <cols>
    <col min="1" max="1" width="20.5703125" customWidth="1"/>
    <col min="2" max="2" width="13.7109375" customWidth="1"/>
    <col min="5" max="5" width="15.42578125" customWidth="1"/>
    <col min="6" max="6" width="12.28515625" customWidth="1"/>
  </cols>
  <sheetData>
    <row r="1" spans="1:5">
      <c r="A1" t="s">
        <v>814</v>
      </c>
      <c r="B1" t="s">
        <v>815</v>
      </c>
    </row>
    <row r="2" spans="1:5">
      <c r="A2" t="s">
        <v>2067</v>
      </c>
      <c r="B2" t="s">
        <v>2006</v>
      </c>
    </row>
    <row r="3" spans="1:5">
      <c r="A3" t="s">
        <v>2730</v>
      </c>
      <c r="B3" t="s">
        <v>2760</v>
      </c>
      <c r="E3" s="96"/>
    </row>
    <row r="4" spans="1:5">
      <c r="A4" s="1" t="s">
        <v>635</v>
      </c>
      <c r="B4" s="1" t="s">
        <v>816</v>
      </c>
    </row>
    <row r="5" spans="1:5">
      <c r="A5" s="1" t="s">
        <v>634</v>
      </c>
      <c r="B5" s="1" t="s">
        <v>821</v>
      </c>
    </row>
    <row r="6" spans="1:5">
      <c r="A6" s="1" t="s">
        <v>820</v>
      </c>
      <c r="B6" s="1" t="s">
        <v>828</v>
      </c>
    </row>
    <row r="7" spans="1:5">
      <c r="A7" s="1" t="s">
        <v>827</v>
      </c>
      <c r="B7" s="1" t="s">
        <v>1119</v>
      </c>
    </row>
    <row r="8" spans="1:5">
      <c r="A8" s="497" t="s">
        <v>2761</v>
      </c>
      <c r="B8" s="1" t="s">
        <v>2762</v>
      </c>
    </row>
    <row r="9" spans="1:5">
      <c r="A9" s="1" t="s">
        <v>2763</v>
      </c>
      <c r="B9" s="1" t="s">
        <v>2764</v>
      </c>
    </row>
    <row r="11" spans="1:5">
      <c r="A11" s="463"/>
    </row>
    <row r="12" spans="1:5">
      <c r="A12" s="463"/>
    </row>
    <row r="13" spans="1:5">
      <c r="A13" s="463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I14" sqref="I14"/>
    </sheetView>
  </sheetViews>
  <sheetFormatPr defaultRowHeight="15"/>
  <cols>
    <col min="1" max="1" width="15.42578125" customWidth="1"/>
    <col min="2" max="2" width="12.7109375" customWidth="1"/>
  </cols>
  <sheetData>
    <row r="1" spans="1:2">
      <c r="A1" t="s">
        <v>814</v>
      </c>
      <c r="B1" t="s">
        <v>815</v>
      </c>
    </row>
    <row r="2" spans="1:2">
      <c r="A2" t="s">
        <v>635</v>
      </c>
      <c r="B2" t="s">
        <v>816</v>
      </c>
    </row>
    <row r="3" spans="1:2">
      <c r="A3" t="s">
        <v>634</v>
      </c>
      <c r="B3" t="s">
        <v>821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H19" sqref="H19"/>
    </sheetView>
  </sheetViews>
  <sheetFormatPr defaultRowHeight="15"/>
  <cols>
    <col min="1" max="1" width="14.28515625" customWidth="1"/>
    <col min="2" max="2" width="16.140625" customWidth="1"/>
  </cols>
  <sheetData>
    <row r="1" spans="1:2">
      <c r="A1" t="s">
        <v>814</v>
      </c>
      <c r="B1" t="s">
        <v>815</v>
      </c>
    </row>
    <row r="2" spans="1:2">
      <c r="A2" s="1" t="s">
        <v>1316</v>
      </c>
      <c r="B2" s="1" t="s">
        <v>1279</v>
      </c>
    </row>
    <row r="3" spans="1:2">
      <c r="A3" t="s">
        <v>1317</v>
      </c>
      <c r="B3" s="499">
        <v>2</v>
      </c>
    </row>
    <row r="4" spans="1:2">
      <c r="A4" s="1" t="s">
        <v>2759</v>
      </c>
      <c r="B4" s="258" t="s">
        <v>1285</v>
      </c>
    </row>
    <row r="5" spans="1:2">
      <c r="A5" t="s">
        <v>1283</v>
      </c>
      <c r="B5" t="s">
        <v>1284</v>
      </c>
    </row>
    <row r="6" spans="1:2">
      <c r="A6" s="1" t="s">
        <v>1282</v>
      </c>
      <c r="B6" s="1" t="s">
        <v>1286</v>
      </c>
    </row>
    <row r="7" spans="1:2">
      <c r="A7" t="s">
        <v>1281</v>
      </c>
      <c r="B7" t="s">
        <v>1278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E14" sqref="E14"/>
    </sheetView>
  </sheetViews>
  <sheetFormatPr defaultRowHeight="15"/>
  <cols>
    <col min="1" max="1" width="17.140625" customWidth="1"/>
    <col min="2" max="2" width="23.5703125" customWidth="1"/>
    <col min="3" max="3" width="25.5703125" customWidth="1"/>
    <col min="4" max="4" width="17.28515625" customWidth="1"/>
    <col min="5" max="5" width="30.85546875" customWidth="1"/>
    <col min="6" max="6" width="16.5703125" customWidth="1"/>
    <col min="7" max="7" width="17.42578125" customWidth="1"/>
  </cols>
  <sheetData>
    <row r="1" spans="1:2">
      <c r="A1" t="s">
        <v>814</v>
      </c>
      <c r="B1" t="s">
        <v>815</v>
      </c>
    </row>
    <row r="2" spans="1:2">
      <c r="A2" t="s">
        <v>2067</v>
      </c>
      <c r="B2" t="s">
        <v>2006</v>
      </c>
    </row>
    <row r="3" spans="1:2">
      <c r="A3" t="s">
        <v>2730</v>
      </c>
      <c r="B3" t="s">
        <v>2760</v>
      </c>
    </row>
    <row r="4" spans="1:2">
      <c r="A4" s="1" t="s">
        <v>635</v>
      </c>
      <c r="B4" s="1" t="s">
        <v>816</v>
      </c>
    </row>
    <row r="5" spans="1:2">
      <c r="A5" s="1" t="s">
        <v>634</v>
      </c>
      <c r="B5" s="1" t="s">
        <v>821</v>
      </c>
    </row>
    <row r="6" spans="1:2">
      <c r="A6" s="1" t="s">
        <v>820</v>
      </c>
      <c r="B6" s="1" t="s">
        <v>828</v>
      </c>
    </row>
    <row r="7" spans="1:2">
      <c r="A7" s="1" t="s">
        <v>827</v>
      </c>
      <c r="B7" s="1" t="s">
        <v>1119</v>
      </c>
    </row>
    <row r="8" spans="1:2">
      <c r="A8" s="497" t="s">
        <v>2761</v>
      </c>
      <c r="B8" s="1" t="s">
        <v>2762</v>
      </c>
    </row>
    <row r="9" spans="1:2">
      <c r="A9" s="1" t="s">
        <v>2763</v>
      </c>
      <c r="B9" s="1" t="s">
        <v>2764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N69"/>
  <sheetViews>
    <sheetView zoomScaleNormal="100" workbookViewId="0">
      <selection activeCell="G6" sqref="G6"/>
    </sheetView>
  </sheetViews>
  <sheetFormatPr defaultRowHeight="15"/>
  <cols>
    <col min="1" max="1" width="11" customWidth="1"/>
    <col min="2" max="2" width="23.28515625" customWidth="1"/>
    <col min="3" max="3" width="26.5703125" customWidth="1"/>
    <col min="4" max="4" width="18.7109375" customWidth="1"/>
    <col min="5" max="5" width="26.140625" customWidth="1"/>
    <col min="6" max="6" width="14.28515625" customWidth="1"/>
    <col min="7" max="7" width="14.28515625" style="560" customWidth="1"/>
    <col min="8" max="8" width="13.28515625" customWidth="1"/>
    <col min="9" max="9" width="19.5703125" customWidth="1"/>
    <col min="10" max="10" width="12.85546875" customWidth="1"/>
    <col min="11" max="11" width="19.140625" customWidth="1"/>
    <col min="12" max="12" width="20.28515625" customWidth="1"/>
    <col min="13" max="13" width="16.140625" customWidth="1"/>
    <col min="14" max="14" width="21.28515625" customWidth="1"/>
    <col min="15" max="15" width="12.28515625" customWidth="1"/>
  </cols>
  <sheetData>
    <row r="1" spans="1:14" ht="111.95" customHeight="1">
      <c r="B1" s="31" t="s">
        <v>2114</v>
      </c>
      <c r="D1" s="31"/>
      <c r="E1" s="31"/>
      <c r="F1" s="255">
        <f>Складская!F1</f>
        <v>46133</v>
      </c>
      <c r="G1" s="255"/>
      <c r="J1" s="143"/>
      <c r="K1" s="623" t="s">
        <v>1321</v>
      </c>
      <c r="L1" s="623"/>
      <c r="M1" s="623"/>
      <c r="N1" s="623"/>
    </row>
    <row r="2" spans="1:14" ht="21.75" customHeight="1">
      <c r="B2" s="625" t="s">
        <v>2104</v>
      </c>
      <c r="C2" s="625"/>
      <c r="D2" s="625"/>
      <c r="E2" s="625"/>
      <c r="F2" s="625"/>
      <c r="G2" s="562"/>
      <c r="J2" s="143"/>
      <c r="K2" s="624"/>
      <c r="L2" s="624"/>
      <c r="M2" s="624"/>
      <c r="N2" s="624"/>
    </row>
    <row r="3" spans="1:14" ht="27.75" customHeight="1">
      <c r="B3" s="626" t="s">
        <v>2813</v>
      </c>
      <c r="C3" s="626"/>
      <c r="D3" s="626"/>
      <c r="E3" s="626"/>
      <c r="F3" s="626"/>
      <c r="G3" s="563"/>
      <c r="J3" s="143"/>
      <c r="K3" s="29" t="s">
        <v>2103</v>
      </c>
      <c r="L3" s="29" t="s">
        <v>2109</v>
      </c>
      <c r="M3" s="29" t="s">
        <v>1377</v>
      </c>
      <c r="N3" s="29" t="s">
        <v>817</v>
      </c>
    </row>
    <row r="4" spans="1:14" ht="45.75" customHeight="1">
      <c r="B4" s="627"/>
      <c r="C4" s="627"/>
      <c r="D4" s="627"/>
      <c r="E4" s="627"/>
      <c r="F4" s="627"/>
      <c r="G4" s="563"/>
      <c r="H4" s="311"/>
      <c r="I4" s="311"/>
      <c r="K4" s="110" t="s">
        <v>827</v>
      </c>
      <c r="L4" s="110" t="s">
        <v>634</v>
      </c>
      <c r="M4" s="110" t="s">
        <v>634</v>
      </c>
      <c r="N4" s="110" t="s">
        <v>827</v>
      </c>
    </row>
    <row r="5" spans="1:14" ht="25.5">
      <c r="B5" s="266" t="s">
        <v>10</v>
      </c>
      <c r="C5" s="266" t="s">
        <v>11</v>
      </c>
      <c r="D5" s="266" t="s">
        <v>12</v>
      </c>
      <c r="E5" s="266" t="s">
        <v>13</v>
      </c>
      <c r="F5" s="388" t="s">
        <v>2735</v>
      </c>
      <c r="G5" s="755"/>
      <c r="H5" s="460"/>
      <c r="I5" s="1"/>
    </row>
    <row r="6" spans="1:14" ht="24.95" customHeight="1">
      <c r="A6" s="38" t="s">
        <v>637</v>
      </c>
      <c r="B6" s="267" t="str">
        <f>CONCATENATE(A6,"/",VLOOKUP($K$4,'Цвет корпуса шкафа'!A:B,2,0),"/",VLOOKUP($L$4,'Цвет корпуса шкафа'!A:B,2,0),"/",VLOOKUP($M$4,'Цвет лючка'!A:B,2,0),".",VLOOKUP($N$4,'Цвет столешницы'!A:B,2,FALSE))</f>
        <v>EVL150/U003/ANT/ANT.U003</v>
      </c>
      <c r="C6" s="596" t="s">
        <v>559</v>
      </c>
      <c r="D6" s="268" t="s">
        <v>19</v>
      </c>
      <c r="E6" s="611"/>
      <c r="F6" s="515">
        <v>10185</v>
      </c>
      <c r="G6" s="461">
        <f>VLOOKUP(A6,[5]TDSheet!$A:$F,5,FALSE)</f>
        <v>10185</v>
      </c>
      <c r="H6" s="461"/>
      <c r="I6" s="459"/>
    </row>
    <row r="7" spans="1:14" ht="24.95" customHeight="1">
      <c r="A7" s="38" t="s">
        <v>638</v>
      </c>
      <c r="B7" s="267" t="str">
        <f>CONCATENATE(A7,"/",VLOOKUP($K$4,'Цвет корпуса шкафа'!A:B,2,0),"/",VLOOKUP($L$4,'Цвет корпуса шкафа'!A:B,2,0),"/",VLOOKUP($M$4,'Цвет лючка'!A:B,2,0),".",VLOOKUP($N$4,'Цвет столешницы'!A:B,2,FALSE))</f>
        <v>EVL151/U003/ANT/ANT.U003</v>
      </c>
      <c r="C7" s="597"/>
      <c r="D7" s="268" t="s">
        <v>27</v>
      </c>
      <c r="E7" s="611"/>
      <c r="F7" s="515">
        <v>10994</v>
      </c>
      <c r="G7" s="461">
        <f>VLOOKUP(A7,[5]TDSheet!$A:$F,5,FALSE)</f>
        <v>10994</v>
      </c>
      <c r="H7" s="461"/>
      <c r="I7" s="459"/>
    </row>
    <row r="8" spans="1:14" ht="24.95" customHeight="1">
      <c r="A8" s="38" t="s">
        <v>639</v>
      </c>
      <c r="B8" s="267" t="str">
        <f>CONCATENATE(A8,"/",VLOOKUP($K$4,'Цвет корпуса шкафа'!A:B,2,0),"/",VLOOKUP($L$4,'Цвет корпуса шкафа'!A:B,2,0),"/",VLOOKUP($M$4,'Цвет лючка'!A:B,2,0),".",VLOOKUP($N$4,'Цвет столешницы'!A:B,2,FALSE))</f>
        <v>EVL152/U003/ANT/ANT.U003</v>
      </c>
      <c r="C8" s="597"/>
      <c r="D8" s="268" t="s">
        <v>28</v>
      </c>
      <c r="E8" s="611"/>
      <c r="F8" s="515">
        <v>11105</v>
      </c>
      <c r="G8" s="461">
        <f>VLOOKUP(A8,[5]TDSheet!$A:$F,5,FALSE)</f>
        <v>11105</v>
      </c>
      <c r="H8" s="461"/>
      <c r="I8" s="459"/>
    </row>
    <row r="9" spans="1:14" ht="24.95" customHeight="1">
      <c r="A9" s="38" t="s">
        <v>640</v>
      </c>
      <c r="B9" s="267" t="str">
        <f>CONCATENATE(A9,"/",VLOOKUP($K$4,'Цвет корпуса шкафа'!A:B,2,0),"/",VLOOKUP($L$4,'Цвет корпуса шкафа'!A:B,2,0),"/",VLOOKUP($M$4,'Цвет лючка'!A:B,2,0),".",VLOOKUP($N$4,'Цвет столешницы'!A:B,2,FALSE))</f>
        <v>EVL153/U003/ANT/ANT.U003</v>
      </c>
      <c r="C9" s="598"/>
      <c r="D9" s="268" t="s">
        <v>29</v>
      </c>
      <c r="E9" s="611"/>
      <c r="F9" s="515">
        <v>12545</v>
      </c>
      <c r="G9" s="461">
        <f>VLOOKUP(A9,[5]TDSheet!$A:$F,5,FALSE)</f>
        <v>12545</v>
      </c>
      <c r="H9" s="461"/>
      <c r="I9" s="459"/>
    </row>
    <row r="10" spans="1:14" ht="24.95" customHeight="1">
      <c r="A10" s="305" t="s">
        <v>641</v>
      </c>
      <c r="B10" s="267" t="str">
        <f>CONCATENATE(A10,"/",VLOOKUP($K$4,'Цвет корпуса шкафа'!A:B,2,0),"/",VLOOKUP($L$4,'Цвет корпуса шкафа'!A:B,2,0),"/",VLOOKUP($M$4,'Цвет лючка'!A:B,2,0),".",VLOOKUP($N$4,'Цвет столешницы'!A:B,2,FALSE))</f>
        <v>EVL154/U003/ANT/ANT.U003</v>
      </c>
      <c r="C10" s="596" t="s">
        <v>560</v>
      </c>
      <c r="D10" s="273" t="s">
        <v>30</v>
      </c>
      <c r="E10" s="611"/>
      <c r="F10" s="515">
        <v>10773</v>
      </c>
      <c r="G10" s="461" t="e">
        <f>VLOOKUP(A10,[5]TDSheet!$A:$F,5,FALSE)</f>
        <v>#N/A</v>
      </c>
      <c r="H10" s="461"/>
      <c r="I10" s="459"/>
    </row>
    <row r="11" spans="1:14" ht="24.95" customHeight="1">
      <c r="A11" s="233" t="s">
        <v>642</v>
      </c>
      <c r="B11" s="267" t="str">
        <f>CONCATENATE(A11,"/",VLOOKUP($K$4,'Цвет корпуса шкафа'!A:B,2,0),"/",VLOOKUP($L$4,'Цвет корпуса шкафа'!A:B,2,0),"/",VLOOKUP($M$4,'Цвет лючка'!A:B,2,0),".",VLOOKUP($N$4,'Цвет столешницы'!A:B,2,FALSE))</f>
        <v>EVL155/U003/ANT/ANT.U003</v>
      </c>
      <c r="C11" s="597"/>
      <c r="D11" s="448" t="s">
        <v>31</v>
      </c>
      <c r="E11" s="611"/>
      <c r="F11" s="515">
        <v>10790</v>
      </c>
      <c r="G11" s="461">
        <f>VLOOKUP(A11,[5]TDSheet!$A:$F,5,FALSE)</f>
        <v>10790</v>
      </c>
      <c r="H11" s="461"/>
      <c r="I11" s="459"/>
    </row>
    <row r="12" spans="1:14" ht="24.95" customHeight="1">
      <c r="A12" s="233" t="s">
        <v>643</v>
      </c>
      <c r="B12" s="267" t="str">
        <f>CONCATENATE(A12,"/",VLOOKUP($K$4,'Цвет корпуса шкафа'!A:B,2,0),"/",VLOOKUP($L$4,'Цвет корпуса шкафа'!A:B,2,0),"/",VLOOKUP($M$4,'Цвет лючка'!A:B,2,0),".",VLOOKUP($N$4,'Цвет столешницы'!A:B,2,FALSE))</f>
        <v>EVL156/U003/ANT/ANT.U003</v>
      </c>
      <c r="C12" s="597"/>
      <c r="D12" s="448" t="s">
        <v>32</v>
      </c>
      <c r="E12" s="611"/>
      <c r="F12" s="515">
        <v>11593</v>
      </c>
      <c r="G12" s="461">
        <f>VLOOKUP(A12,[5]TDSheet!$A:$F,5,FALSE)</f>
        <v>11593</v>
      </c>
      <c r="H12" s="461"/>
      <c r="I12" s="459"/>
    </row>
    <row r="13" spans="1:14" ht="24.95" customHeight="1">
      <c r="A13" s="233" t="s">
        <v>644</v>
      </c>
      <c r="B13" s="267" t="str">
        <f>CONCATENATE(A13,"/",VLOOKUP($K$4,'Цвет корпуса шкафа'!A:B,2,0),"/",VLOOKUP($L$4,'Цвет корпуса шкафа'!A:B,2,0),"/",VLOOKUP($M$4,'Цвет лючка'!A:B,2,0),".",VLOOKUP($N$4,'Цвет столешницы'!A:B,2,FALSE))</f>
        <v>EVL157/U003/ANT/ANT.U003</v>
      </c>
      <c r="C13" s="597"/>
      <c r="D13" s="448" t="s">
        <v>33</v>
      </c>
      <c r="E13" s="611"/>
      <c r="F13" s="515">
        <v>12326</v>
      </c>
      <c r="G13" s="461">
        <f>VLOOKUP(A13,[5]TDSheet!$A:$F,5,FALSE)</f>
        <v>12328</v>
      </c>
      <c r="H13" s="461"/>
      <c r="I13" s="459"/>
    </row>
    <row r="14" spans="1:14" ht="24.95" customHeight="1">
      <c r="A14" s="233" t="s">
        <v>645</v>
      </c>
      <c r="B14" s="267" t="str">
        <f>CONCATENATE(A14,"/",VLOOKUP($K$4,'Цвет корпуса шкафа'!A:B,2,0),"/",VLOOKUP($L$4,'Цвет корпуса шкафа'!A:B,2,0),"/",VLOOKUP($M$4,'Цвет лючка'!A:B,2,0),".",VLOOKUP($N$4,'Цвет столешницы'!A:B,2,FALSE))</f>
        <v>EVL158/U003/ANT/ANT.U003</v>
      </c>
      <c r="C14" s="598"/>
      <c r="D14" s="448" t="s">
        <v>336</v>
      </c>
      <c r="E14" s="611"/>
      <c r="F14" s="515">
        <v>14585</v>
      </c>
      <c r="G14" s="461">
        <f>VLOOKUP(A14,[5]TDSheet!$A:$F,5,FALSE)</f>
        <v>14585</v>
      </c>
      <c r="H14" s="461"/>
      <c r="I14" s="459"/>
    </row>
    <row r="15" spans="1:14" ht="24.95" customHeight="1">
      <c r="A15" s="306" t="s">
        <v>646</v>
      </c>
      <c r="B15" s="267" t="str">
        <f>CONCATENATE(A15,"/",VLOOKUP($K$4,'Цвет корпуса шкафа'!A:B,2,0),"/",VLOOKUP($L$4,'Цвет корпуса шкафа'!A:B,2,0),"/",VLOOKUP($M$4,'Цвет лючка'!A:B,2,0),".",VLOOKUP($N$4,'Цвет столешницы'!A:B,2,FALSE))</f>
        <v>EVL159/U003/ANT/ANT.U003</v>
      </c>
      <c r="C15" s="596" t="s">
        <v>561</v>
      </c>
      <c r="D15" s="448" t="s">
        <v>34</v>
      </c>
      <c r="E15" s="611"/>
      <c r="F15" s="515">
        <v>12083</v>
      </c>
      <c r="G15" s="461" t="e">
        <f>VLOOKUP(A15,[5]TDSheet!$A:$F,5,FALSE)</f>
        <v>#N/A</v>
      </c>
      <c r="H15" s="461"/>
      <c r="I15" s="459"/>
    </row>
    <row r="16" spans="1:14" ht="24.95" customHeight="1">
      <c r="A16" s="38" t="s">
        <v>647</v>
      </c>
      <c r="B16" s="267" t="str">
        <f>CONCATENATE(A16,"/",VLOOKUP($K$4,'Цвет корпуса шкафа'!A:B,2,0),"/",VLOOKUP($L$4,'Цвет корпуса шкафа'!A:B,2,0),"/",VLOOKUP($M$4,'Цвет лючка'!A:B,2,0),".",VLOOKUP($N$4,'Цвет столешницы'!A:B,2,FALSE))</f>
        <v>EVL160/U003/ANT/ANT.U003</v>
      </c>
      <c r="C16" s="597"/>
      <c r="D16" s="448" t="s">
        <v>35</v>
      </c>
      <c r="E16" s="611"/>
      <c r="F16" s="515">
        <v>12472</v>
      </c>
      <c r="G16" s="461">
        <f>VLOOKUP(A16,[5]TDSheet!$A:$F,5,FALSE)</f>
        <v>12472</v>
      </c>
      <c r="H16" s="461"/>
      <c r="I16" s="459"/>
    </row>
    <row r="17" spans="1:9" ht="24.95" customHeight="1">
      <c r="A17" s="38" t="s">
        <v>648</v>
      </c>
      <c r="B17" s="267" t="str">
        <f>CONCATENATE(A17,"/",VLOOKUP($K$4,'Цвет корпуса шкафа'!A:B,2,0),"/",VLOOKUP($L$4,'Цвет корпуса шкафа'!A:B,2,0),"/",VLOOKUP($M$4,'Цвет лючка'!A:B,2,0),".",VLOOKUP($N$4,'Цвет столешницы'!A:B,2,FALSE))</f>
        <v>EVL161/U003/ANT/ANT.U003</v>
      </c>
      <c r="C17" s="597"/>
      <c r="D17" s="448" t="s">
        <v>36</v>
      </c>
      <c r="E17" s="611"/>
      <c r="F17" s="515">
        <v>13438</v>
      </c>
      <c r="G17" s="461">
        <f>VLOOKUP(A17,[5]TDSheet!$A:$F,5,FALSE)</f>
        <v>13438</v>
      </c>
      <c r="H17" s="461"/>
      <c r="I17" s="459"/>
    </row>
    <row r="18" spans="1:9" ht="24.95" customHeight="1">
      <c r="A18" s="38" t="s">
        <v>649</v>
      </c>
      <c r="B18" s="267" t="str">
        <f>CONCATENATE(A18,"/",VLOOKUP($K$4,'Цвет корпуса шкафа'!A:B,2,0),"/",VLOOKUP($L$4,'Цвет корпуса шкафа'!A:B,2,0),"/",VLOOKUP($M$4,'Цвет лючка'!A:B,2,0),".",VLOOKUP($N$4,'Цвет столешницы'!A:B,2,FALSE))</f>
        <v>EVL162/U003/ANT/ANT.U003</v>
      </c>
      <c r="C18" s="597"/>
      <c r="D18" s="448" t="s">
        <v>37</v>
      </c>
      <c r="E18" s="611"/>
      <c r="F18" s="515">
        <v>14911</v>
      </c>
      <c r="G18" s="461">
        <f>VLOOKUP(A18,[5]TDSheet!$A:$F,5,FALSE)</f>
        <v>14911</v>
      </c>
      <c r="H18" s="461"/>
      <c r="I18" s="459"/>
    </row>
    <row r="19" spans="1:9" ht="24.95" customHeight="1">
      <c r="A19" s="38" t="s">
        <v>650</v>
      </c>
      <c r="B19" s="267" t="str">
        <f>CONCATENATE(A19,"/",VLOOKUP($K$4,'Цвет корпуса шкафа'!A:B,2,0),"/",VLOOKUP($L$4,'Цвет корпуса шкафа'!A:B,2,0),"/",VLOOKUP($M$4,'Цвет лючка'!A:B,2,0),".",VLOOKUP($N$4,'Цвет столешницы'!A:B,2,FALSE))</f>
        <v>EVL163/U003/ANT/ANT.U003</v>
      </c>
      <c r="C19" s="598"/>
      <c r="D19" s="448" t="s">
        <v>38</v>
      </c>
      <c r="E19" s="611"/>
      <c r="F19" s="515">
        <v>16226</v>
      </c>
      <c r="G19" s="461">
        <f>VLOOKUP(A19,[5]TDSheet!$A:$F,5,FALSE)</f>
        <v>16226</v>
      </c>
      <c r="H19" s="461"/>
      <c r="I19" s="459"/>
    </row>
    <row r="20" spans="1:9" ht="91.5" customHeight="1">
      <c r="A20" s="306" t="s">
        <v>651</v>
      </c>
      <c r="B20" s="267" t="str">
        <f>CONCATENATE(A20,"/",VLOOKUP($K$4,'Цвет корпуса шкафа'!A:B,2,0),"/",VLOOKUP($L$4,'Цвет корпуса шкафа'!A:B,2,0),"/",VLOOKUP($M$4,'Цвет лючка'!A:B,2,0),".",VLOOKUP($N$4,'Цвет столешницы'!A:B,2,FALSE))</f>
        <v>EVL164/U003/ANT/ANT.U003</v>
      </c>
      <c r="C20" s="276" t="s">
        <v>562</v>
      </c>
      <c r="D20" s="448" t="s">
        <v>39</v>
      </c>
      <c r="E20" s="270"/>
      <c r="F20" s="515">
        <v>19297</v>
      </c>
      <c r="G20" s="461">
        <f>VLOOKUP(A20,[5]TDSheet!$A:$F,5,FALSE)</f>
        <v>19297</v>
      </c>
      <c r="H20" s="461"/>
      <c r="I20" s="459"/>
    </row>
    <row r="21" spans="1:9" ht="24" customHeight="1">
      <c r="A21" s="306" t="s">
        <v>2370</v>
      </c>
      <c r="B21" s="267" t="str">
        <f>CONCATENATE(A21,"/",VLOOKUP($K$4,'Цвет корпуса шкафа'!A:B,2,0),"/",VLOOKUP($L$4,'Цвет корпуса шкафа'!A:B,2,0),"/",VLOOKUP($M$4,'Цвет лючка'!A:B,2,0),".",VLOOKUP($N$4,'Цвет столешницы'!A:B,2,FALSE))</f>
        <v>EVL165SX/U003/ANT/ANT.U003</v>
      </c>
      <c r="C21" s="596" t="s">
        <v>563</v>
      </c>
      <c r="D21" s="617" t="s">
        <v>40</v>
      </c>
      <c r="E21" s="620" t="s">
        <v>15</v>
      </c>
      <c r="F21" s="614">
        <v>12961</v>
      </c>
      <c r="G21" s="461" t="e">
        <f>VLOOKUP(A21,[5]TDSheet!$A:$F,5,FALSE)</f>
        <v>#N/A</v>
      </c>
      <c r="H21" s="461"/>
      <c r="I21" s="459"/>
    </row>
    <row r="22" spans="1:9" ht="24" customHeight="1">
      <c r="A22" s="306" t="s">
        <v>2371</v>
      </c>
      <c r="B22" s="267" t="str">
        <f>CONCATENATE(A22,"/",VLOOKUP($K$4,'Цвет корпуса шкафа'!A:B,2,0),"/",VLOOKUP($L$4,'Цвет корпуса шкафа'!A:B,2,0),"/",VLOOKUP($M$4,'Цвет лючка'!A:B,2,0),".",VLOOKUP($N$4,'Цвет столешницы'!A:B,2,FALSE))</f>
        <v>EVL165DX/U003/ANT/ANT.U003</v>
      </c>
      <c r="C22" s="597"/>
      <c r="D22" s="618"/>
      <c r="E22" s="621"/>
      <c r="F22" s="614"/>
      <c r="G22" s="461" t="e">
        <f>VLOOKUP(A22,[5]TDSheet!$A:$F,5,FALSE)</f>
        <v>#N/A</v>
      </c>
      <c r="H22" s="461"/>
      <c r="I22" s="459"/>
    </row>
    <row r="23" spans="1:9" ht="24" customHeight="1">
      <c r="A23" s="306" t="s">
        <v>2372</v>
      </c>
      <c r="B23" s="267" t="str">
        <f>CONCATENATE(A23,"/",VLOOKUP($K$4,'Цвет корпуса шкафа'!A:B,2,0),"/",VLOOKUP($L$4,'Цвет корпуса шкафа'!A:B,2,0),"/",VLOOKUP($M$4,'Цвет лючка'!A:B,2,0),".",VLOOKUP($N$4,'Цвет столешницы'!A:B,2,FALSE))</f>
        <v>EVL166SX/U003/ANT/ANT.U003</v>
      </c>
      <c r="C23" s="597"/>
      <c r="D23" s="617" t="s">
        <v>16</v>
      </c>
      <c r="E23" s="621"/>
      <c r="F23" s="614">
        <v>14092</v>
      </c>
      <c r="G23" s="461" t="e">
        <f>VLOOKUP(A23,[5]TDSheet!$A:$F,5,FALSE)</f>
        <v>#N/A</v>
      </c>
      <c r="H23" s="461"/>
      <c r="I23" s="459"/>
    </row>
    <row r="24" spans="1:9" ht="24" customHeight="1">
      <c r="A24" s="306" t="s">
        <v>2373</v>
      </c>
      <c r="B24" s="267" t="str">
        <f>CONCATENATE(A24,"/",VLOOKUP($K$4,'Цвет корпуса шкафа'!A:B,2,0),"/",VLOOKUP($L$4,'Цвет корпуса шкафа'!A:B,2,0),"/",VLOOKUP($M$4,'Цвет лючка'!A:B,2,0),".",VLOOKUP($N$4,'Цвет столешницы'!A:B,2,FALSE))</f>
        <v>EVL166DX/U003/ANT/ANT.U003</v>
      </c>
      <c r="C24" s="598"/>
      <c r="D24" s="618"/>
      <c r="E24" s="622"/>
      <c r="F24" s="614"/>
      <c r="G24" s="461" t="e">
        <f>VLOOKUP(A24,[5]TDSheet!$A:$F,5,FALSE)</f>
        <v>#N/A</v>
      </c>
      <c r="H24" s="461"/>
      <c r="I24" s="459"/>
    </row>
    <row r="25" spans="1:9" ht="24" customHeight="1">
      <c r="A25" s="306" t="s">
        <v>2145</v>
      </c>
      <c r="B25" s="267" t="str">
        <f>CONCATENATE(A25,"/",VLOOKUP($K$4,'Цвет корпуса шкафа'!A:B,2,0),"/",VLOOKUP($L$4,'Цвет корпуса шкафа'!A:B,2,0),"/",VLOOKUP($M$4,'Цвет лючка'!A:B,2,0),".",VLOOKUP($N$4,'Цвет столешницы'!A:B,2,FALSE))</f>
        <v>EVL167SX/U003/ANT/ANT.U003</v>
      </c>
      <c r="C25" s="596" t="s">
        <v>564</v>
      </c>
      <c r="D25" s="617" t="s">
        <v>40</v>
      </c>
      <c r="E25" s="620" t="s">
        <v>15</v>
      </c>
      <c r="F25" s="614">
        <v>11545</v>
      </c>
      <c r="G25" s="461" t="e">
        <f>VLOOKUP(A25,[5]TDSheet!$A:$F,5,FALSE)</f>
        <v>#N/A</v>
      </c>
      <c r="H25" s="461"/>
      <c r="I25" s="459"/>
    </row>
    <row r="26" spans="1:9" ht="24" customHeight="1">
      <c r="A26" s="306" t="s">
        <v>2146</v>
      </c>
      <c r="B26" s="267" t="str">
        <f>CONCATENATE(A26,"/",VLOOKUP($K$4,'Цвет корпуса шкафа'!A:B,2,0),"/",VLOOKUP($L$4,'Цвет корпуса шкафа'!A:B,2,0),"/",VLOOKUP($M$4,'Цвет лючка'!A:B,2,0),".",VLOOKUP($N$4,'Цвет столешницы'!A:B,2,FALSE))</f>
        <v>EVL167DX/U003/ANT/ANT.U003</v>
      </c>
      <c r="C26" s="597"/>
      <c r="D26" s="618"/>
      <c r="E26" s="621"/>
      <c r="F26" s="614"/>
      <c r="G26" s="461" t="e">
        <f>VLOOKUP(A26,[5]TDSheet!$A:$F,5,FALSE)</f>
        <v>#N/A</v>
      </c>
      <c r="H26" s="461"/>
      <c r="I26" s="459"/>
    </row>
    <row r="27" spans="1:9" ht="24" customHeight="1">
      <c r="A27" s="38" t="s">
        <v>2147</v>
      </c>
      <c r="B27" s="267" t="str">
        <f>CONCATENATE(A27,"/",VLOOKUP($K$4,'Цвет корпуса шкафа'!A:B,2,0),"/",VLOOKUP($L$4,'Цвет корпуса шкафа'!A:B,2,0),"/",VLOOKUP($M$4,'Цвет лючка'!A:B,2,0),".",VLOOKUP($N$4,'Цвет столешницы'!A:B,2,FALSE))</f>
        <v>EVL168SX/U003/ANT/ANT.U003</v>
      </c>
      <c r="C27" s="597"/>
      <c r="D27" s="617" t="s">
        <v>16</v>
      </c>
      <c r="E27" s="621"/>
      <c r="F27" s="614">
        <v>11903</v>
      </c>
      <c r="G27" s="461">
        <f>VLOOKUP(A27,[5]TDSheet!$A:$F,5,FALSE)</f>
        <v>11903</v>
      </c>
      <c r="H27" s="461"/>
      <c r="I27" s="459"/>
    </row>
    <row r="28" spans="1:9" ht="24" customHeight="1">
      <c r="A28" s="38" t="s">
        <v>2148</v>
      </c>
      <c r="B28" s="267" t="str">
        <f>CONCATENATE(A28,"/",VLOOKUP($K$4,'Цвет корпуса шкафа'!A:B,2,0),"/",VLOOKUP($L$4,'Цвет корпуса шкафа'!A:B,2,0),"/",VLOOKUP($M$4,'Цвет лючка'!A:B,2,0),".",VLOOKUP($N$4,'Цвет столешницы'!A:B,2,FALSE))</f>
        <v>EVL168DX/U003/ANT/ANT.U003</v>
      </c>
      <c r="C28" s="597"/>
      <c r="D28" s="618"/>
      <c r="E28" s="621"/>
      <c r="F28" s="614"/>
      <c r="G28" s="461">
        <f>VLOOKUP(A28,[5]TDSheet!$A:$F,5,FALSE)</f>
        <v>11903</v>
      </c>
      <c r="H28" s="461"/>
      <c r="I28" s="459"/>
    </row>
    <row r="29" spans="1:9" ht="24.75" customHeight="1">
      <c r="A29" s="306" t="s">
        <v>2374</v>
      </c>
      <c r="B29" s="267" t="str">
        <f>CONCATENATE(A29,"/",VLOOKUP($K$4,'Цвет корпуса шкафа'!A:B,2,0),"/",VLOOKUP($L$4,'Цвет корпуса шкафа'!A:B,2,0),"/",VLOOKUP($M$4,'Цвет лючка'!A:B,2,0),".",VLOOKUP($N$4,'Цвет столешницы'!A:B,2,FALSE))</f>
        <v>EVL169SX/U003/ANT/ANT.U003</v>
      </c>
      <c r="C29" s="597"/>
      <c r="D29" s="617" t="s">
        <v>14</v>
      </c>
      <c r="E29" s="621"/>
      <c r="F29" s="614">
        <v>14532</v>
      </c>
      <c r="G29" s="461">
        <f>VLOOKUP(A29,[5]TDSheet!$A:$F,5,FALSE)</f>
        <v>14532</v>
      </c>
      <c r="H29" s="461"/>
      <c r="I29" s="459"/>
    </row>
    <row r="30" spans="1:9" ht="24.75" customHeight="1">
      <c r="A30" s="306" t="s">
        <v>2377</v>
      </c>
      <c r="B30" s="267" t="str">
        <f>CONCATENATE(A30,"/",VLOOKUP($K$4,'Цвет корпуса шкафа'!A:B,2,0),"/",VLOOKUP($L$4,'Цвет корпуса шкафа'!A:B,2,0),"/",VLOOKUP($M$4,'Цвет лючка'!A:B,2,0),".",VLOOKUP($N$4,'Цвет столешницы'!A:B,2,FALSE))</f>
        <v>EVL169DX/U003/ANT/ANT.U003</v>
      </c>
      <c r="C30" s="598"/>
      <c r="D30" s="618"/>
      <c r="E30" s="622"/>
      <c r="F30" s="614"/>
      <c r="G30" s="461">
        <f>VLOOKUP(A30,[5]TDSheet!$A:$F,5,FALSE)</f>
        <v>14532</v>
      </c>
      <c r="H30" s="461"/>
      <c r="I30" s="459"/>
    </row>
    <row r="31" spans="1:9" ht="24" customHeight="1">
      <c r="A31" s="306" t="s">
        <v>2375</v>
      </c>
      <c r="B31" s="267" t="str">
        <f>CONCATENATE(A31,"/",VLOOKUP($K$4,'Цвет корпуса шкафа'!A:B,2,0),"/",VLOOKUP($L$4,'Цвет корпуса шкафа'!A:B,2,0),"/",VLOOKUP($M$4,'Цвет лючка'!A:B,2,0),".",VLOOKUP($N$4,'Цвет столешницы'!A:B,2,FALSE))</f>
        <v>EVL170SX/U003/ANT/ANT.U003</v>
      </c>
      <c r="C31" s="596" t="s">
        <v>565</v>
      </c>
      <c r="D31" s="617" t="s">
        <v>16</v>
      </c>
      <c r="E31" s="620" t="s">
        <v>15</v>
      </c>
      <c r="F31" s="614">
        <v>14696</v>
      </c>
      <c r="G31" s="461" t="e">
        <f>VLOOKUP(A31,[5]TDSheet!$A:$F,5,FALSE)</f>
        <v>#N/A</v>
      </c>
      <c r="H31" s="461"/>
      <c r="I31" s="459"/>
    </row>
    <row r="32" spans="1:9" ht="24" customHeight="1">
      <c r="A32" s="306" t="s">
        <v>2376</v>
      </c>
      <c r="B32" s="267" t="str">
        <f>CONCATENATE(A32,"/",VLOOKUP($K$4,'Цвет корпуса шкафа'!A:B,2,0),"/",VLOOKUP($L$4,'Цвет корпуса шкафа'!A:B,2,0),"/",VLOOKUP($M$4,'Цвет лючка'!A:B,2,0),".",VLOOKUP($N$4,'Цвет столешницы'!A:B,2,FALSE))</f>
        <v>EVL170DX/U003/ANT/ANT.U003</v>
      </c>
      <c r="C32" s="597"/>
      <c r="D32" s="618"/>
      <c r="E32" s="621"/>
      <c r="F32" s="614"/>
      <c r="G32" s="461" t="e">
        <f>VLOOKUP(A32,[5]TDSheet!$A:$F,5,FALSE)</f>
        <v>#N/A</v>
      </c>
      <c r="H32" s="461"/>
      <c r="I32" s="459"/>
    </row>
    <row r="33" spans="1:9" ht="24" customHeight="1">
      <c r="A33" s="38" t="s">
        <v>2378</v>
      </c>
      <c r="B33" s="267" t="str">
        <f>CONCATENATE(A33,"/",VLOOKUP($K$4,'Цвет корпуса шкафа'!A:B,2,0),"/",VLOOKUP($L$4,'Цвет корпуса шкафа'!A:B,2,0),"/",VLOOKUP($M$4,'Цвет лючка'!A:B,2,0),".",VLOOKUP($N$4,'Цвет столешницы'!A:B,2,FALSE))</f>
        <v>EVL171SX/U003/ANT/ANT.U003</v>
      </c>
      <c r="C33" s="597"/>
      <c r="D33" s="617" t="s">
        <v>14</v>
      </c>
      <c r="E33" s="621"/>
      <c r="F33" s="614">
        <v>15708</v>
      </c>
      <c r="G33" s="461" t="e">
        <f>VLOOKUP(A33,[5]TDSheet!$A:$F,5,FALSE)</f>
        <v>#N/A</v>
      </c>
      <c r="H33" s="461"/>
      <c r="I33" s="459"/>
    </row>
    <row r="34" spans="1:9" ht="24" customHeight="1">
      <c r="A34" s="38" t="s">
        <v>2379</v>
      </c>
      <c r="B34" s="267" t="str">
        <f>CONCATENATE(A34,"/",VLOOKUP($K$4,'Цвет корпуса шкафа'!A:B,2,0),"/",VLOOKUP($L$4,'Цвет корпуса шкафа'!A:B,2,0),"/",VLOOKUP($M$4,'Цвет лючка'!A:B,2,0),".",VLOOKUP($N$4,'Цвет столешницы'!A:B,2,FALSE))</f>
        <v>EVL171DX/U003/ANT/ANT.U003</v>
      </c>
      <c r="C34" s="598"/>
      <c r="D34" s="618"/>
      <c r="E34" s="622"/>
      <c r="F34" s="614"/>
      <c r="G34" s="461">
        <f>VLOOKUP(A34,[5]TDSheet!$A:$F,5,FALSE)</f>
        <v>15708</v>
      </c>
      <c r="H34" s="461"/>
      <c r="I34" s="459"/>
    </row>
    <row r="35" spans="1:9" ht="24" customHeight="1">
      <c r="A35" s="38" t="s">
        <v>2380</v>
      </c>
      <c r="B35" s="267" t="str">
        <f>CONCATENATE(A35,"/",VLOOKUP($K$4,'Цвет корпуса шкафа'!A:B,2,0),"/",VLOOKUP($L$4,'Цвет корпуса шкафа'!A:B,2,0),"/",VLOOKUP($M$4,'Цвет лючка'!A:B,2,0),".",VLOOKUP($N$4,'Цвет столешницы'!A:B,2,FALSE))</f>
        <v>EVL172SX/U003/ANT/ANT.U003</v>
      </c>
      <c r="C35" s="596" t="s">
        <v>67</v>
      </c>
      <c r="D35" s="617" t="s">
        <v>17</v>
      </c>
      <c r="E35" s="630" t="s">
        <v>1444</v>
      </c>
      <c r="F35" s="614">
        <v>17770</v>
      </c>
      <c r="G35" s="461">
        <f>VLOOKUP(A35,[5]TDSheet!$A:$F,5,FALSE)</f>
        <v>17770</v>
      </c>
      <c r="H35" s="461"/>
      <c r="I35" s="459"/>
    </row>
    <row r="36" spans="1:9" ht="24" customHeight="1">
      <c r="A36" s="38" t="s">
        <v>2381</v>
      </c>
      <c r="B36" s="267" t="str">
        <f>CONCATENATE(A36,"/",VLOOKUP($K$4,'Цвет корпуса шкафа'!A:B,2,0),"/",VLOOKUP($L$4,'Цвет корпуса шкафа'!A:B,2,0),"/",VLOOKUP($M$4,'Цвет лючка'!A:B,2,0),".",VLOOKUP($N$4,'Цвет столешницы'!A:B,2,FALSE))</f>
        <v>EVL172DX/U003/ANT/ANT.U003</v>
      </c>
      <c r="C36" s="597"/>
      <c r="D36" s="618"/>
      <c r="E36" s="631"/>
      <c r="F36" s="614"/>
      <c r="G36" s="461">
        <f>VLOOKUP(A36,[5]TDSheet!$A:$F,5,FALSE)</f>
        <v>17770</v>
      </c>
      <c r="H36" s="461"/>
      <c r="I36" s="459"/>
    </row>
    <row r="37" spans="1:9" ht="24" customHeight="1">
      <c r="A37" s="306" t="s">
        <v>2382</v>
      </c>
      <c r="B37" s="267" t="str">
        <f>CONCATENATE(A37,"/",VLOOKUP($K$4,'Цвет корпуса шкафа'!A:B,2,0),"/",VLOOKUP($L$4,'Цвет корпуса шкафа'!A:B,2,0),"/",VLOOKUP($M$4,'Цвет лючка'!A:B,2,0),".",VLOOKUP($N$4,'Цвет столешницы'!A:B,2,FALSE))</f>
        <v>EVL173SX/U003/ANT/ANT.U003</v>
      </c>
      <c r="C37" s="597"/>
      <c r="D37" s="617" t="s">
        <v>18</v>
      </c>
      <c r="E37" s="631"/>
      <c r="F37" s="614">
        <v>19241</v>
      </c>
      <c r="G37" s="461" t="e">
        <f>VLOOKUP(A37,[5]TDSheet!$A:$F,5,FALSE)</f>
        <v>#N/A</v>
      </c>
      <c r="H37" s="461"/>
      <c r="I37" s="459"/>
    </row>
    <row r="38" spans="1:9" ht="24" customHeight="1">
      <c r="A38" s="306" t="s">
        <v>2383</v>
      </c>
      <c r="B38" s="267" t="str">
        <f>CONCATENATE(A38,"/",VLOOKUP($K$4,'Цвет корпуса шкафа'!A:B,2,0),"/",VLOOKUP($L$4,'Цвет корпуса шкафа'!A:B,2,0),"/",VLOOKUP($M$4,'Цвет лючка'!A:B,2,0),".",VLOOKUP($N$4,'Цвет столешницы'!A:B,2,FALSE))</f>
        <v>EVL173DX/U003/ANT/ANT.U003</v>
      </c>
      <c r="C38" s="598"/>
      <c r="D38" s="618"/>
      <c r="E38" s="632"/>
      <c r="F38" s="614"/>
      <c r="G38" s="461" t="e">
        <f>VLOOKUP(A38,[5]TDSheet!$A:$F,5,FALSE)</f>
        <v>#N/A</v>
      </c>
      <c r="H38" s="461"/>
      <c r="I38" s="459"/>
    </row>
    <row r="39" spans="1:9" ht="24" customHeight="1">
      <c r="A39" s="38" t="s">
        <v>2384</v>
      </c>
      <c r="B39" s="267" t="str">
        <f>CONCATENATE(A39,"/",VLOOKUP($K$4,'Цвет корпуса шкафа'!A:B,2,0),"/",VLOOKUP($L$4,'Цвет корпуса шкафа'!A:B,2,0),"/",VLOOKUP($M$4,'Цвет лючка'!A:B,2,0),".",VLOOKUP($N$4,'Цвет столешницы'!A:B,2,FALSE))</f>
        <v>EVL174SX/U003/ANT/ANT.U003</v>
      </c>
      <c r="C39" s="596" t="s">
        <v>67</v>
      </c>
      <c r="D39" s="617" t="s">
        <v>17</v>
      </c>
      <c r="E39" s="630" t="s">
        <v>1444</v>
      </c>
      <c r="F39" s="614">
        <v>17984</v>
      </c>
      <c r="G39" s="461">
        <f>VLOOKUP(A39,[5]TDSheet!$A:$F,5,FALSE)</f>
        <v>17984</v>
      </c>
      <c r="H39" s="461"/>
      <c r="I39" s="459"/>
    </row>
    <row r="40" spans="1:9" ht="24" customHeight="1">
      <c r="A40" s="38" t="s">
        <v>2385</v>
      </c>
      <c r="B40" s="267" t="str">
        <f>CONCATENATE(A40,"/",VLOOKUP($K$4,'Цвет корпуса шкафа'!A:B,2,0),"/",VLOOKUP($L$4,'Цвет корпуса шкафа'!A:B,2,0),"/",VLOOKUP($M$4,'Цвет лючка'!A:B,2,0),".",VLOOKUP($N$4,'Цвет столешницы'!A:B,2,FALSE))</f>
        <v>EVL174DX/U003/ANT/ANT.U003</v>
      </c>
      <c r="C40" s="597"/>
      <c r="D40" s="618"/>
      <c r="E40" s="631"/>
      <c r="F40" s="614"/>
      <c r="G40" s="461" t="e">
        <f>VLOOKUP(A40,[5]TDSheet!$A:$F,5,FALSE)</f>
        <v>#N/A</v>
      </c>
      <c r="H40" s="461"/>
      <c r="I40" s="459"/>
    </row>
    <row r="41" spans="1:9" ht="24" customHeight="1">
      <c r="A41" s="306" t="s">
        <v>2386</v>
      </c>
      <c r="B41" s="267" t="str">
        <f>CONCATENATE(A41,"/",VLOOKUP($K$4,'Цвет корпуса шкафа'!A:B,2,0),"/",VLOOKUP($L$4,'Цвет корпуса шкафа'!A:B,2,0),"/",VLOOKUP($M$4,'Цвет лючка'!A:B,2,0),".",VLOOKUP($N$4,'Цвет столешницы'!A:B,2,FALSE))</f>
        <v>EVL175SX/U003/ANT/ANT.U003</v>
      </c>
      <c r="C41" s="597"/>
      <c r="D41" s="617" t="s">
        <v>18</v>
      </c>
      <c r="E41" s="631"/>
      <c r="F41" s="614">
        <v>19253</v>
      </c>
      <c r="G41" s="461" t="e">
        <f>VLOOKUP(A41,[5]TDSheet!$A:$F,5,FALSE)</f>
        <v>#N/A</v>
      </c>
      <c r="H41" s="461"/>
      <c r="I41" s="459"/>
    </row>
    <row r="42" spans="1:9" ht="24" customHeight="1">
      <c r="A42" s="306" t="s">
        <v>2387</v>
      </c>
      <c r="B42" s="267" t="str">
        <f>CONCATENATE(A42,"/",VLOOKUP($K$4,'Цвет корпуса шкафа'!A:B,2,0),"/",VLOOKUP($L$4,'Цвет корпуса шкафа'!A:B,2,0),"/",VLOOKUP($M$4,'Цвет лючка'!A:B,2,0),".",VLOOKUP($N$4,'Цвет столешницы'!A:B,2,FALSE))</f>
        <v>EVL175DX/U003/ANT/ANT.U003</v>
      </c>
      <c r="C42" s="598"/>
      <c r="D42" s="618"/>
      <c r="E42" s="632"/>
      <c r="F42" s="614"/>
      <c r="G42" s="461" t="e">
        <f>VLOOKUP(A42,[5]TDSheet!$A:$F,5,FALSE)</f>
        <v>#N/A</v>
      </c>
      <c r="H42" s="461"/>
      <c r="I42" s="459"/>
    </row>
    <row r="43" spans="1:9" ht="24" customHeight="1">
      <c r="A43" s="38" t="s">
        <v>2388</v>
      </c>
      <c r="B43" s="267" t="str">
        <f>CONCATENATE(A43,"/",VLOOKUP($K$4,'Цвет корпуса шкафа'!A:B,2,0),"/",VLOOKUP($L$4,'Цвет корпуса шкафа'!A:B,2,0),"/",VLOOKUP($M$4,'Цвет лючка'!A:B,2,0),".",VLOOKUP($N$4,'Цвет столешницы'!A:B,2,FALSE))</f>
        <v>EVL176SX/U003/ANT/ANT.U003</v>
      </c>
      <c r="C43" s="591" t="s">
        <v>67</v>
      </c>
      <c r="D43" s="619" t="s">
        <v>17</v>
      </c>
      <c r="E43" s="592" t="s">
        <v>1444</v>
      </c>
      <c r="F43" s="614">
        <v>17729</v>
      </c>
      <c r="G43" s="461">
        <f>VLOOKUP(A43,[5]TDSheet!$A:$F,5,FALSE)</f>
        <v>17729</v>
      </c>
      <c r="H43" s="461"/>
      <c r="I43" s="459"/>
    </row>
    <row r="44" spans="1:9" ht="24" customHeight="1">
      <c r="A44" s="38" t="s">
        <v>2389</v>
      </c>
      <c r="B44" s="267" t="str">
        <f>CONCATENATE(A44,"/",VLOOKUP($K$4,'Цвет корпуса шкафа'!A:B,2,0),"/",VLOOKUP($L$4,'Цвет корпуса шкафа'!A:B,2,0),"/",VLOOKUP($M$4,'Цвет лючка'!A:B,2,0),".",VLOOKUP($N$4,'Цвет столешницы'!A:B,2,FALSE))</f>
        <v>EVL176DX/U003/ANT/ANT.U003</v>
      </c>
      <c r="C44" s="591"/>
      <c r="D44" s="619"/>
      <c r="E44" s="592"/>
      <c r="F44" s="614"/>
      <c r="G44" s="461">
        <f>VLOOKUP(A44,[5]TDSheet!$A:$F,5,FALSE)</f>
        <v>17729</v>
      </c>
      <c r="H44" s="461"/>
      <c r="I44" s="459"/>
    </row>
    <row r="45" spans="1:9" ht="24" customHeight="1">
      <c r="A45" s="38" t="s">
        <v>2390</v>
      </c>
      <c r="B45" s="267" t="str">
        <f>CONCATENATE(A45,"/",VLOOKUP($K$4,'Цвет корпуса шкафа'!A:B,2,0),"/",VLOOKUP($L$4,'Цвет корпуса шкафа'!A:B,2,0),"/",VLOOKUP($M$4,'Цвет лючка'!A:B,2,0),".",VLOOKUP($N$4,'Цвет столешницы'!A:B,2,FALSE))</f>
        <v>EVL177SX/U003/ANT/ANT.U003</v>
      </c>
      <c r="C45" s="591"/>
      <c r="D45" s="619" t="s">
        <v>18</v>
      </c>
      <c r="E45" s="592"/>
      <c r="F45" s="614">
        <v>19266</v>
      </c>
      <c r="G45" s="461">
        <f>VLOOKUP(A45,[5]TDSheet!$A:$F,5,FALSE)</f>
        <v>19266</v>
      </c>
      <c r="H45" s="461"/>
      <c r="I45" s="459"/>
    </row>
    <row r="46" spans="1:9" ht="24" customHeight="1">
      <c r="A46" s="38" t="s">
        <v>2391</v>
      </c>
      <c r="B46" s="267" t="str">
        <f>CONCATENATE(A46,"/",VLOOKUP($K$4,'Цвет корпуса шкафа'!A:B,2,0),"/",VLOOKUP($L$4,'Цвет корпуса шкафа'!A:B,2,0),"/",VLOOKUP($M$4,'Цвет лючка'!A:B,2,0),".",VLOOKUP($N$4,'Цвет столешницы'!A:B,2,FALSE))</f>
        <v>EVL177DX/U003/ANT/ANT.U003</v>
      </c>
      <c r="C46" s="591"/>
      <c r="D46" s="619"/>
      <c r="E46" s="592"/>
      <c r="F46" s="614"/>
      <c r="G46" s="461">
        <f>VLOOKUP(A46,[5]TDSheet!$A:$F,5,FALSE)</f>
        <v>19266</v>
      </c>
      <c r="H46" s="461"/>
      <c r="I46" s="459"/>
    </row>
    <row r="47" spans="1:9" ht="19.5" customHeight="1">
      <c r="A47" s="240"/>
      <c r="B47" s="234"/>
      <c r="C47" s="241"/>
      <c r="D47" s="242"/>
      <c r="E47" s="243"/>
      <c r="F47" s="244"/>
      <c r="G47" s="244"/>
      <c r="H47" s="105"/>
      <c r="I47" s="105"/>
    </row>
    <row r="48" spans="1:9" ht="15.75">
      <c r="C48" s="217" t="s">
        <v>2002</v>
      </c>
    </row>
    <row r="49" spans="2:9" ht="18.75">
      <c r="B49" s="82" t="s">
        <v>2026</v>
      </c>
      <c r="D49" s="194"/>
      <c r="E49" s="82"/>
      <c r="F49" s="82"/>
      <c r="G49" s="82"/>
      <c r="H49" s="82"/>
      <c r="I49" s="82"/>
    </row>
    <row r="50" spans="2:9" ht="43.5" customHeight="1">
      <c r="B50" s="615" t="s">
        <v>1739</v>
      </c>
      <c r="C50" s="198" t="s">
        <v>1740</v>
      </c>
      <c r="D50" s="199" t="s">
        <v>1741</v>
      </c>
      <c r="E50" s="214" t="s">
        <v>1742</v>
      </c>
      <c r="F50" s="200" t="s">
        <v>1743</v>
      </c>
      <c r="G50" s="756"/>
      <c r="H50" s="628" t="s">
        <v>1744</v>
      </c>
      <c r="I50" s="629"/>
    </row>
    <row r="51" spans="2:9" ht="15.75">
      <c r="B51" s="616"/>
      <c r="C51" s="195" t="s">
        <v>1745</v>
      </c>
      <c r="D51" s="3" t="s">
        <v>1746</v>
      </c>
      <c r="E51" s="208" t="s">
        <v>2021</v>
      </c>
      <c r="F51" s="3" t="s">
        <v>1746</v>
      </c>
      <c r="G51" s="3"/>
      <c r="H51" s="7" t="s">
        <v>816</v>
      </c>
      <c r="I51" s="8" t="s">
        <v>635</v>
      </c>
    </row>
    <row r="52" spans="2:9" ht="15.75">
      <c r="B52" s="616"/>
      <c r="C52" s="195" t="s">
        <v>1747</v>
      </c>
      <c r="D52" s="47" t="s">
        <v>1750</v>
      </c>
      <c r="E52" s="208" t="s">
        <v>2022</v>
      </c>
      <c r="F52" s="47" t="s">
        <v>1750</v>
      </c>
      <c r="G52" s="383"/>
      <c r="H52" s="464" t="s">
        <v>2729</v>
      </c>
      <c r="I52" s="203" t="s">
        <v>2730</v>
      </c>
    </row>
    <row r="53" spans="2:9">
      <c r="D53" s="3" t="s">
        <v>1749</v>
      </c>
      <c r="E53" s="208" t="s">
        <v>2023</v>
      </c>
      <c r="F53" s="3" t="s">
        <v>1748</v>
      </c>
      <c r="G53" s="3"/>
      <c r="H53" s="7" t="s">
        <v>828</v>
      </c>
      <c r="I53" s="203" t="s">
        <v>820</v>
      </c>
    </row>
    <row r="54" spans="2:9">
      <c r="E54" s="208" t="s">
        <v>2024</v>
      </c>
      <c r="H54" s="7" t="s">
        <v>821</v>
      </c>
      <c r="I54" s="203" t="s">
        <v>634</v>
      </c>
    </row>
    <row r="55" spans="2:9">
      <c r="E55" s="208" t="s">
        <v>2025</v>
      </c>
      <c r="H55" s="7" t="s">
        <v>1119</v>
      </c>
      <c r="I55" s="8" t="s">
        <v>827</v>
      </c>
    </row>
    <row r="56" spans="2:9">
      <c r="E56" s="226" t="s">
        <v>2105</v>
      </c>
      <c r="H56" s="5" t="s">
        <v>2006</v>
      </c>
      <c r="I56" s="221" t="s">
        <v>2067</v>
      </c>
    </row>
    <row r="69" spans="6:7">
      <c r="F69" s="215"/>
      <c r="G69" s="215"/>
    </row>
  </sheetData>
  <mergeCells count="49">
    <mergeCell ref="C43:C46"/>
    <mergeCell ref="C39:C42"/>
    <mergeCell ref="C35:C38"/>
    <mergeCell ref="H50:I50"/>
    <mergeCell ref="E35:E38"/>
    <mergeCell ref="D35:D36"/>
    <mergeCell ref="E39:E42"/>
    <mergeCell ref="E43:E46"/>
    <mergeCell ref="F43:F44"/>
    <mergeCell ref="F45:F46"/>
    <mergeCell ref="F37:F38"/>
    <mergeCell ref="F39:F40"/>
    <mergeCell ref="F41:F42"/>
    <mergeCell ref="K1:N2"/>
    <mergeCell ref="B2:F2"/>
    <mergeCell ref="B3:F4"/>
    <mergeCell ref="D21:D22"/>
    <mergeCell ref="D23:D24"/>
    <mergeCell ref="C21:C24"/>
    <mergeCell ref="E21:E24"/>
    <mergeCell ref="F21:F22"/>
    <mergeCell ref="F23:F24"/>
    <mergeCell ref="C6:C9"/>
    <mergeCell ref="C10:C14"/>
    <mergeCell ref="C15:C19"/>
    <mergeCell ref="E15:E19"/>
    <mergeCell ref="E6:E9"/>
    <mergeCell ref="E10:E14"/>
    <mergeCell ref="F25:F26"/>
    <mergeCell ref="B50:B52"/>
    <mergeCell ref="D41:D42"/>
    <mergeCell ref="D43:D44"/>
    <mergeCell ref="D45:D46"/>
    <mergeCell ref="D33:D34"/>
    <mergeCell ref="D37:D38"/>
    <mergeCell ref="C31:C34"/>
    <mergeCell ref="E31:E34"/>
    <mergeCell ref="D29:D30"/>
    <mergeCell ref="D39:D40"/>
    <mergeCell ref="C25:C30"/>
    <mergeCell ref="E25:E30"/>
    <mergeCell ref="D25:D26"/>
    <mergeCell ref="D27:D28"/>
    <mergeCell ref="D31:D32"/>
    <mergeCell ref="F27:F28"/>
    <mergeCell ref="F33:F34"/>
    <mergeCell ref="F35:F36"/>
    <mergeCell ref="F29:F30"/>
    <mergeCell ref="F31:F32"/>
  </mergeCells>
  <printOptions horizontalCentered="1"/>
  <pageMargins left="0.23622047244094491" right="0.23622047244094491" top="0.15748031496062992" bottom="0.23622047244094491" header="0.15748031496062992" footer="0.19685039370078741"/>
  <pageSetup paperSize="9" scale="83" orientation="portrait" r:id="rId1"/>
  <rowBreaks count="1" manualBreakCount="1">
    <brk id="34" max="16383" man="1"/>
  </rowBreaks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'Цвет корпуса шкафа'!A2:A27</xm:f>
          </x14:formula1>
          <xm:sqref>K4</xm:sqref>
        </x14:dataValidation>
        <x14:dataValidation type="list" allowBlank="1" showInputMessage="1" showErrorMessage="1" xr:uid="{00000000-0002-0000-0100-000001000000}">
          <x14:formula1>
            <xm:f>'Цвет корпуса шкафа'!A2:A26</xm:f>
          </x14:formula1>
          <xm:sqref>L4</xm:sqref>
        </x14:dataValidation>
        <x14:dataValidation type="list" allowBlank="1" showInputMessage="1" showErrorMessage="1" xr:uid="{00000000-0002-0000-0100-000002000000}">
          <x14:formula1>
            <xm:f>'Цвет лючка'!A2:A30</xm:f>
          </x14:formula1>
          <xm:sqref>M4</xm:sqref>
        </x14:dataValidation>
        <x14:dataValidation type="list" allowBlank="1" showInputMessage="1" showErrorMessage="1" xr:uid="{00000000-0002-0000-0100-000003000000}">
          <x14:formula1>
            <xm:f>'Цвет столешницы'!A2:A26</xm:f>
          </x14:formula1>
          <xm:sqref>N4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N29" sqref="N29"/>
    </sheetView>
  </sheetViews>
  <sheetFormatPr defaultRowHeight="15"/>
  <cols>
    <col min="1" max="1" width="18" customWidth="1"/>
    <col min="2" max="2" width="17.140625" customWidth="1"/>
  </cols>
  <sheetData>
    <row r="1" spans="1:2">
      <c r="A1" t="s">
        <v>814</v>
      </c>
      <c r="B1" t="s">
        <v>815</v>
      </c>
    </row>
    <row r="2" spans="1:2">
      <c r="A2" t="s">
        <v>1503</v>
      </c>
      <c r="B2" t="s">
        <v>2118</v>
      </c>
    </row>
    <row r="3" spans="1:2">
      <c r="A3" t="s">
        <v>1504</v>
      </c>
      <c r="B3" t="s">
        <v>2119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>
  <dimension ref="A1:J139"/>
  <sheetViews>
    <sheetView topLeftCell="A166" zoomScaleNormal="100" workbookViewId="0">
      <selection activeCell="C117" sqref="C117"/>
    </sheetView>
  </sheetViews>
  <sheetFormatPr defaultRowHeight="15.75"/>
  <cols>
    <col min="1" max="1" width="16.7109375" customWidth="1"/>
    <col min="2" max="2" width="18.5703125" customWidth="1"/>
    <col min="3" max="3" width="54.140625" customWidth="1"/>
    <col min="4" max="4" width="17.7109375" customWidth="1"/>
    <col min="5" max="5" width="14.7109375" style="24" customWidth="1"/>
    <col min="6" max="6" width="17.7109375" style="330" bestFit="1" customWidth="1"/>
    <col min="7" max="7" width="13.7109375" customWidth="1"/>
    <col min="8" max="8" width="23.7109375" customWidth="1"/>
    <col min="9" max="9" width="23.7109375" style="326" customWidth="1"/>
    <col min="242" max="242" width="16.7109375" customWidth="1"/>
    <col min="243" max="243" width="31.5703125" customWidth="1"/>
    <col min="244" max="244" width="21.85546875" customWidth="1"/>
    <col min="245" max="245" width="19.5703125" customWidth="1"/>
    <col min="246" max="247" width="11.7109375" customWidth="1"/>
    <col min="248" max="248" width="18.42578125" customWidth="1"/>
    <col min="249" max="249" width="24.85546875" customWidth="1"/>
    <col min="498" max="498" width="16.7109375" customWidth="1"/>
    <col min="499" max="499" width="31.5703125" customWidth="1"/>
    <col min="500" max="500" width="21.85546875" customWidth="1"/>
    <col min="501" max="501" width="19.5703125" customWidth="1"/>
    <col min="502" max="503" width="11.7109375" customWidth="1"/>
    <col min="504" max="504" width="18.42578125" customWidth="1"/>
    <col min="505" max="505" width="24.85546875" customWidth="1"/>
    <col min="754" max="754" width="16.7109375" customWidth="1"/>
    <col min="755" max="755" width="31.5703125" customWidth="1"/>
    <col min="756" max="756" width="21.85546875" customWidth="1"/>
    <col min="757" max="757" width="19.5703125" customWidth="1"/>
    <col min="758" max="759" width="11.7109375" customWidth="1"/>
    <col min="760" max="760" width="18.42578125" customWidth="1"/>
    <col min="761" max="761" width="24.85546875" customWidth="1"/>
    <col min="1010" max="1010" width="16.7109375" customWidth="1"/>
    <col min="1011" max="1011" width="31.5703125" customWidth="1"/>
    <col min="1012" max="1012" width="21.85546875" customWidth="1"/>
    <col min="1013" max="1013" width="19.5703125" customWidth="1"/>
    <col min="1014" max="1015" width="11.7109375" customWidth="1"/>
    <col min="1016" max="1016" width="18.42578125" customWidth="1"/>
    <col min="1017" max="1017" width="24.85546875" customWidth="1"/>
    <col min="1266" max="1266" width="16.7109375" customWidth="1"/>
    <col min="1267" max="1267" width="31.5703125" customWidth="1"/>
    <col min="1268" max="1268" width="21.85546875" customWidth="1"/>
    <col min="1269" max="1269" width="19.5703125" customWidth="1"/>
    <col min="1270" max="1271" width="11.7109375" customWidth="1"/>
    <col min="1272" max="1272" width="18.42578125" customWidth="1"/>
    <col min="1273" max="1273" width="24.85546875" customWidth="1"/>
    <col min="1522" max="1522" width="16.7109375" customWidth="1"/>
    <col min="1523" max="1523" width="31.5703125" customWidth="1"/>
    <col min="1524" max="1524" width="21.85546875" customWidth="1"/>
    <col min="1525" max="1525" width="19.5703125" customWidth="1"/>
    <col min="1526" max="1527" width="11.7109375" customWidth="1"/>
    <col min="1528" max="1528" width="18.42578125" customWidth="1"/>
    <col min="1529" max="1529" width="24.85546875" customWidth="1"/>
    <col min="1778" max="1778" width="16.7109375" customWidth="1"/>
    <col min="1779" max="1779" width="31.5703125" customWidth="1"/>
    <col min="1780" max="1780" width="21.85546875" customWidth="1"/>
    <col min="1781" max="1781" width="19.5703125" customWidth="1"/>
    <col min="1782" max="1783" width="11.7109375" customWidth="1"/>
    <col min="1784" max="1784" width="18.42578125" customWidth="1"/>
    <col min="1785" max="1785" width="24.85546875" customWidth="1"/>
    <col min="2034" max="2034" width="16.7109375" customWidth="1"/>
    <col min="2035" max="2035" width="31.5703125" customWidth="1"/>
    <col min="2036" max="2036" width="21.85546875" customWidth="1"/>
    <col min="2037" max="2037" width="19.5703125" customWidth="1"/>
    <col min="2038" max="2039" width="11.7109375" customWidth="1"/>
    <col min="2040" max="2040" width="18.42578125" customWidth="1"/>
    <col min="2041" max="2041" width="24.85546875" customWidth="1"/>
    <col min="2290" max="2290" width="16.7109375" customWidth="1"/>
    <col min="2291" max="2291" width="31.5703125" customWidth="1"/>
    <col min="2292" max="2292" width="21.85546875" customWidth="1"/>
    <col min="2293" max="2293" width="19.5703125" customWidth="1"/>
    <col min="2294" max="2295" width="11.7109375" customWidth="1"/>
    <col min="2296" max="2296" width="18.42578125" customWidth="1"/>
    <col min="2297" max="2297" width="24.85546875" customWidth="1"/>
    <col min="2546" max="2546" width="16.7109375" customWidth="1"/>
    <col min="2547" max="2547" width="31.5703125" customWidth="1"/>
    <col min="2548" max="2548" width="21.85546875" customWidth="1"/>
    <col min="2549" max="2549" width="19.5703125" customWidth="1"/>
    <col min="2550" max="2551" width="11.7109375" customWidth="1"/>
    <col min="2552" max="2552" width="18.42578125" customWidth="1"/>
    <col min="2553" max="2553" width="24.85546875" customWidth="1"/>
    <col min="2802" max="2802" width="16.7109375" customWidth="1"/>
    <col min="2803" max="2803" width="31.5703125" customWidth="1"/>
    <col min="2804" max="2804" width="21.85546875" customWidth="1"/>
    <col min="2805" max="2805" width="19.5703125" customWidth="1"/>
    <col min="2806" max="2807" width="11.7109375" customWidth="1"/>
    <col min="2808" max="2808" width="18.42578125" customWidth="1"/>
    <col min="2809" max="2809" width="24.85546875" customWidth="1"/>
    <col min="3058" max="3058" width="16.7109375" customWidth="1"/>
    <col min="3059" max="3059" width="31.5703125" customWidth="1"/>
    <col min="3060" max="3060" width="21.85546875" customWidth="1"/>
    <col min="3061" max="3061" width="19.5703125" customWidth="1"/>
    <col min="3062" max="3063" width="11.7109375" customWidth="1"/>
    <col min="3064" max="3064" width="18.42578125" customWidth="1"/>
    <col min="3065" max="3065" width="24.85546875" customWidth="1"/>
    <col min="3314" max="3314" width="16.7109375" customWidth="1"/>
    <col min="3315" max="3315" width="31.5703125" customWidth="1"/>
    <col min="3316" max="3316" width="21.85546875" customWidth="1"/>
    <col min="3317" max="3317" width="19.5703125" customWidth="1"/>
    <col min="3318" max="3319" width="11.7109375" customWidth="1"/>
    <col min="3320" max="3320" width="18.42578125" customWidth="1"/>
    <col min="3321" max="3321" width="24.85546875" customWidth="1"/>
    <col min="3570" max="3570" width="16.7109375" customWidth="1"/>
    <col min="3571" max="3571" width="31.5703125" customWidth="1"/>
    <col min="3572" max="3572" width="21.85546875" customWidth="1"/>
    <col min="3573" max="3573" width="19.5703125" customWidth="1"/>
    <col min="3574" max="3575" width="11.7109375" customWidth="1"/>
    <col min="3576" max="3576" width="18.42578125" customWidth="1"/>
    <col min="3577" max="3577" width="24.85546875" customWidth="1"/>
    <col min="3826" max="3826" width="16.7109375" customWidth="1"/>
    <col min="3827" max="3827" width="31.5703125" customWidth="1"/>
    <col min="3828" max="3828" width="21.85546875" customWidth="1"/>
    <col min="3829" max="3829" width="19.5703125" customWidth="1"/>
    <col min="3830" max="3831" width="11.7109375" customWidth="1"/>
    <col min="3832" max="3832" width="18.42578125" customWidth="1"/>
    <col min="3833" max="3833" width="24.85546875" customWidth="1"/>
    <col min="4082" max="4082" width="16.7109375" customWidth="1"/>
    <col min="4083" max="4083" width="31.5703125" customWidth="1"/>
    <col min="4084" max="4084" width="21.85546875" customWidth="1"/>
    <col min="4085" max="4085" width="19.5703125" customWidth="1"/>
    <col min="4086" max="4087" width="11.7109375" customWidth="1"/>
    <col min="4088" max="4088" width="18.42578125" customWidth="1"/>
    <col min="4089" max="4089" width="24.85546875" customWidth="1"/>
    <col min="4338" max="4338" width="16.7109375" customWidth="1"/>
    <col min="4339" max="4339" width="31.5703125" customWidth="1"/>
    <col min="4340" max="4340" width="21.85546875" customWidth="1"/>
    <col min="4341" max="4341" width="19.5703125" customWidth="1"/>
    <col min="4342" max="4343" width="11.7109375" customWidth="1"/>
    <col min="4344" max="4344" width="18.42578125" customWidth="1"/>
    <col min="4345" max="4345" width="24.85546875" customWidth="1"/>
    <col min="4594" max="4594" width="16.7109375" customWidth="1"/>
    <col min="4595" max="4595" width="31.5703125" customWidth="1"/>
    <col min="4596" max="4596" width="21.85546875" customWidth="1"/>
    <col min="4597" max="4597" width="19.5703125" customWidth="1"/>
    <col min="4598" max="4599" width="11.7109375" customWidth="1"/>
    <col min="4600" max="4600" width="18.42578125" customWidth="1"/>
    <col min="4601" max="4601" width="24.85546875" customWidth="1"/>
    <col min="4850" max="4850" width="16.7109375" customWidth="1"/>
    <col min="4851" max="4851" width="31.5703125" customWidth="1"/>
    <col min="4852" max="4852" width="21.85546875" customWidth="1"/>
    <col min="4853" max="4853" width="19.5703125" customWidth="1"/>
    <col min="4854" max="4855" width="11.7109375" customWidth="1"/>
    <col min="4856" max="4856" width="18.42578125" customWidth="1"/>
    <col min="4857" max="4857" width="24.85546875" customWidth="1"/>
    <col min="5106" max="5106" width="16.7109375" customWidth="1"/>
    <col min="5107" max="5107" width="31.5703125" customWidth="1"/>
    <col min="5108" max="5108" width="21.85546875" customWidth="1"/>
    <col min="5109" max="5109" width="19.5703125" customWidth="1"/>
    <col min="5110" max="5111" width="11.7109375" customWidth="1"/>
    <col min="5112" max="5112" width="18.42578125" customWidth="1"/>
    <col min="5113" max="5113" width="24.85546875" customWidth="1"/>
    <col min="5362" max="5362" width="16.7109375" customWidth="1"/>
    <col min="5363" max="5363" width="31.5703125" customWidth="1"/>
    <col min="5364" max="5364" width="21.85546875" customWidth="1"/>
    <col min="5365" max="5365" width="19.5703125" customWidth="1"/>
    <col min="5366" max="5367" width="11.7109375" customWidth="1"/>
    <col min="5368" max="5368" width="18.42578125" customWidth="1"/>
    <col min="5369" max="5369" width="24.85546875" customWidth="1"/>
    <col min="5618" max="5618" width="16.7109375" customWidth="1"/>
    <col min="5619" max="5619" width="31.5703125" customWidth="1"/>
    <col min="5620" max="5620" width="21.85546875" customWidth="1"/>
    <col min="5621" max="5621" width="19.5703125" customWidth="1"/>
    <col min="5622" max="5623" width="11.7109375" customWidth="1"/>
    <col min="5624" max="5624" width="18.42578125" customWidth="1"/>
    <col min="5625" max="5625" width="24.85546875" customWidth="1"/>
    <col min="5874" max="5874" width="16.7109375" customWidth="1"/>
    <col min="5875" max="5875" width="31.5703125" customWidth="1"/>
    <col min="5876" max="5876" width="21.85546875" customWidth="1"/>
    <col min="5877" max="5877" width="19.5703125" customWidth="1"/>
    <col min="5878" max="5879" width="11.7109375" customWidth="1"/>
    <col min="5880" max="5880" width="18.42578125" customWidth="1"/>
    <col min="5881" max="5881" width="24.85546875" customWidth="1"/>
    <col min="6130" max="6130" width="16.7109375" customWidth="1"/>
    <col min="6131" max="6131" width="31.5703125" customWidth="1"/>
    <col min="6132" max="6132" width="21.85546875" customWidth="1"/>
    <col min="6133" max="6133" width="19.5703125" customWidth="1"/>
    <col min="6134" max="6135" width="11.7109375" customWidth="1"/>
    <col min="6136" max="6136" width="18.42578125" customWidth="1"/>
    <col min="6137" max="6137" width="24.85546875" customWidth="1"/>
    <col min="6386" max="6386" width="16.7109375" customWidth="1"/>
    <col min="6387" max="6387" width="31.5703125" customWidth="1"/>
    <col min="6388" max="6388" width="21.85546875" customWidth="1"/>
    <col min="6389" max="6389" width="19.5703125" customWidth="1"/>
    <col min="6390" max="6391" width="11.7109375" customWidth="1"/>
    <col min="6392" max="6392" width="18.42578125" customWidth="1"/>
    <col min="6393" max="6393" width="24.85546875" customWidth="1"/>
    <col min="6642" max="6642" width="16.7109375" customWidth="1"/>
    <col min="6643" max="6643" width="31.5703125" customWidth="1"/>
    <col min="6644" max="6644" width="21.85546875" customWidth="1"/>
    <col min="6645" max="6645" width="19.5703125" customWidth="1"/>
    <col min="6646" max="6647" width="11.7109375" customWidth="1"/>
    <col min="6648" max="6648" width="18.42578125" customWidth="1"/>
    <col min="6649" max="6649" width="24.85546875" customWidth="1"/>
    <col min="6898" max="6898" width="16.7109375" customWidth="1"/>
    <col min="6899" max="6899" width="31.5703125" customWidth="1"/>
    <col min="6900" max="6900" width="21.85546875" customWidth="1"/>
    <col min="6901" max="6901" width="19.5703125" customWidth="1"/>
    <col min="6902" max="6903" width="11.7109375" customWidth="1"/>
    <col min="6904" max="6904" width="18.42578125" customWidth="1"/>
    <col min="6905" max="6905" width="24.85546875" customWidth="1"/>
    <col min="7154" max="7154" width="16.7109375" customWidth="1"/>
    <col min="7155" max="7155" width="31.5703125" customWidth="1"/>
    <col min="7156" max="7156" width="21.85546875" customWidth="1"/>
    <col min="7157" max="7157" width="19.5703125" customWidth="1"/>
    <col min="7158" max="7159" width="11.7109375" customWidth="1"/>
    <col min="7160" max="7160" width="18.42578125" customWidth="1"/>
    <col min="7161" max="7161" width="24.85546875" customWidth="1"/>
    <col min="7410" max="7410" width="16.7109375" customWidth="1"/>
    <col min="7411" max="7411" width="31.5703125" customWidth="1"/>
    <col min="7412" max="7412" width="21.85546875" customWidth="1"/>
    <col min="7413" max="7413" width="19.5703125" customWidth="1"/>
    <col min="7414" max="7415" width="11.7109375" customWidth="1"/>
    <col min="7416" max="7416" width="18.42578125" customWidth="1"/>
    <col min="7417" max="7417" width="24.85546875" customWidth="1"/>
    <col min="7666" max="7666" width="16.7109375" customWidth="1"/>
    <col min="7667" max="7667" width="31.5703125" customWidth="1"/>
    <col min="7668" max="7668" width="21.85546875" customWidth="1"/>
    <col min="7669" max="7669" width="19.5703125" customWidth="1"/>
    <col min="7670" max="7671" width="11.7109375" customWidth="1"/>
    <col min="7672" max="7672" width="18.42578125" customWidth="1"/>
    <col min="7673" max="7673" width="24.85546875" customWidth="1"/>
    <col min="7922" max="7922" width="16.7109375" customWidth="1"/>
    <col min="7923" max="7923" width="31.5703125" customWidth="1"/>
    <col min="7924" max="7924" width="21.85546875" customWidth="1"/>
    <col min="7925" max="7925" width="19.5703125" customWidth="1"/>
    <col min="7926" max="7927" width="11.7109375" customWidth="1"/>
    <col min="7928" max="7928" width="18.42578125" customWidth="1"/>
    <col min="7929" max="7929" width="24.85546875" customWidth="1"/>
    <col min="8178" max="8178" width="16.7109375" customWidth="1"/>
    <col min="8179" max="8179" width="31.5703125" customWidth="1"/>
    <col min="8180" max="8180" width="21.85546875" customWidth="1"/>
    <col min="8181" max="8181" width="19.5703125" customWidth="1"/>
    <col min="8182" max="8183" width="11.7109375" customWidth="1"/>
    <col min="8184" max="8184" width="18.42578125" customWidth="1"/>
    <col min="8185" max="8185" width="24.85546875" customWidth="1"/>
    <col min="8434" max="8434" width="16.7109375" customWidth="1"/>
    <col min="8435" max="8435" width="31.5703125" customWidth="1"/>
    <col min="8436" max="8436" width="21.85546875" customWidth="1"/>
    <col min="8437" max="8437" width="19.5703125" customWidth="1"/>
    <col min="8438" max="8439" width="11.7109375" customWidth="1"/>
    <col min="8440" max="8440" width="18.42578125" customWidth="1"/>
    <col min="8441" max="8441" width="24.85546875" customWidth="1"/>
    <col min="8690" max="8690" width="16.7109375" customWidth="1"/>
    <col min="8691" max="8691" width="31.5703125" customWidth="1"/>
    <col min="8692" max="8692" width="21.85546875" customWidth="1"/>
    <col min="8693" max="8693" width="19.5703125" customWidth="1"/>
    <col min="8694" max="8695" width="11.7109375" customWidth="1"/>
    <col min="8696" max="8696" width="18.42578125" customWidth="1"/>
    <col min="8697" max="8697" width="24.85546875" customWidth="1"/>
    <col min="8946" max="8946" width="16.7109375" customWidth="1"/>
    <col min="8947" max="8947" width="31.5703125" customWidth="1"/>
    <col min="8948" max="8948" width="21.85546875" customWidth="1"/>
    <col min="8949" max="8949" width="19.5703125" customWidth="1"/>
    <col min="8950" max="8951" width="11.7109375" customWidth="1"/>
    <col min="8952" max="8952" width="18.42578125" customWidth="1"/>
    <col min="8953" max="8953" width="24.85546875" customWidth="1"/>
    <col min="9202" max="9202" width="16.7109375" customWidth="1"/>
    <col min="9203" max="9203" width="31.5703125" customWidth="1"/>
    <col min="9204" max="9204" width="21.85546875" customWidth="1"/>
    <col min="9205" max="9205" width="19.5703125" customWidth="1"/>
    <col min="9206" max="9207" width="11.7109375" customWidth="1"/>
    <col min="9208" max="9208" width="18.42578125" customWidth="1"/>
    <col min="9209" max="9209" width="24.85546875" customWidth="1"/>
    <col min="9458" max="9458" width="16.7109375" customWidth="1"/>
    <col min="9459" max="9459" width="31.5703125" customWidth="1"/>
    <col min="9460" max="9460" width="21.85546875" customWidth="1"/>
    <col min="9461" max="9461" width="19.5703125" customWidth="1"/>
    <col min="9462" max="9463" width="11.7109375" customWidth="1"/>
    <col min="9464" max="9464" width="18.42578125" customWidth="1"/>
    <col min="9465" max="9465" width="24.85546875" customWidth="1"/>
    <col min="9714" max="9714" width="16.7109375" customWidth="1"/>
    <col min="9715" max="9715" width="31.5703125" customWidth="1"/>
    <col min="9716" max="9716" width="21.85546875" customWidth="1"/>
    <col min="9717" max="9717" width="19.5703125" customWidth="1"/>
    <col min="9718" max="9719" width="11.7109375" customWidth="1"/>
    <col min="9720" max="9720" width="18.42578125" customWidth="1"/>
    <col min="9721" max="9721" width="24.85546875" customWidth="1"/>
    <col min="9970" max="9970" width="16.7109375" customWidth="1"/>
    <col min="9971" max="9971" width="31.5703125" customWidth="1"/>
    <col min="9972" max="9972" width="21.85546875" customWidth="1"/>
    <col min="9973" max="9973" width="19.5703125" customWidth="1"/>
    <col min="9974" max="9975" width="11.7109375" customWidth="1"/>
    <col min="9976" max="9976" width="18.42578125" customWidth="1"/>
    <col min="9977" max="9977" width="24.85546875" customWidth="1"/>
    <col min="10226" max="10226" width="16.7109375" customWidth="1"/>
    <col min="10227" max="10227" width="31.5703125" customWidth="1"/>
    <col min="10228" max="10228" width="21.85546875" customWidth="1"/>
    <col min="10229" max="10229" width="19.5703125" customWidth="1"/>
    <col min="10230" max="10231" width="11.7109375" customWidth="1"/>
    <col min="10232" max="10232" width="18.42578125" customWidth="1"/>
    <col min="10233" max="10233" width="24.85546875" customWidth="1"/>
    <col min="10482" max="10482" width="16.7109375" customWidth="1"/>
    <col min="10483" max="10483" width="31.5703125" customWidth="1"/>
    <col min="10484" max="10484" width="21.85546875" customWidth="1"/>
    <col min="10485" max="10485" width="19.5703125" customWidth="1"/>
    <col min="10486" max="10487" width="11.7109375" customWidth="1"/>
    <col min="10488" max="10488" width="18.42578125" customWidth="1"/>
    <col min="10489" max="10489" width="24.85546875" customWidth="1"/>
    <col min="10738" max="10738" width="16.7109375" customWidth="1"/>
    <col min="10739" max="10739" width="31.5703125" customWidth="1"/>
    <col min="10740" max="10740" width="21.85546875" customWidth="1"/>
    <col min="10741" max="10741" width="19.5703125" customWidth="1"/>
    <col min="10742" max="10743" width="11.7109375" customWidth="1"/>
    <col min="10744" max="10744" width="18.42578125" customWidth="1"/>
    <col min="10745" max="10745" width="24.85546875" customWidth="1"/>
    <col min="10994" max="10994" width="16.7109375" customWidth="1"/>
    <col min="10995" max="10995" width="31.5703125" customWidth="1"/>
    <col min="10996" max="10996" width="21.85546875" customWidth="1"/>
    <col min="10997" max="10997" width="19.5703125" customWidth="1"/>
    <col min="10998" max="10999" width="11.7109375" customWidth="1"/>
    <col min="11000" max="11000" width="18.42578125" customWidth="1"/>
    <col min="11001" max="11001" width="24.85546875" customWidth="1"/>
    <col min="11250" max="11250" width="16.7109375" customWidth="1"/>
    <col min="11251" max="11251" width="31.5703125" customWidth="1"/>
    <col min="11252" max="11252" width="21.85546875" customWidth="1"/>
    <col min="11253" max="11253" width="19.5703125" customWidth="1"/>
    <col min="11254" max="11255" width="11.7109375" customWidth="1"/>
    <col min="11256" max="11256" width="18.42578125" customWidth="1"/>
    <col min="11257" max="11257" width="24.85546875" customWidth="1"/>
    <col min="11506" max="11506" width="16.7109375" customWidth="1"/>
    <col min="11507" max="11507" width="31.5703125" customWidth="1"/>
    <col min="11508" max="11508" width="21.85546875" customWidth="1"/>
    <col min="11509" max="11509" width="19.5703125" customWidth="1"/>
    <col min="11510" max="11511" width="11.7109375" customWidth="1"/>
    <col min="11512" max="11512" width="18.42578125" customWidth="1"/>
    <col min="11513" max="11513" width="24.85546875" customWidth="1"/>
    <col min="11762" max="11762" width="16.7109375" customWidth="1"/>
    <col min="11763" max="11763" width="31.5703125" customWidth="1"/>
    <col min="11764" max="11764" width="21.85546875" customWidth="1"/>
    <col min="11765" max="11765" width="19.5703125" customWidth="1"/>
    <col min="11766" max="11767" width="11.7109375" customWidth="1"/>
    <col min="11768" max="11768" width="18.42578125" customWidth="1"/>
    <col min="11769" max="11769" width="24.85546875" customWidth="1"/>
    <col min="12018" max="12018" width="16.7109375" customWidth="1"/>
    <col min="12019" max="12019" width="31.5703125" customWidth="1"/>
    <col min="12020" max="12020" width="21.85546875" customWidth="1"/>
    <col min="12021" max="12021" width="19.5703125" customWidth="1"/>
    <col min="12022" max="12023" width="11.7109375" customWidth="1"/>
    <col min="12024" max="12024" width="18.42578125" customWidth="1"/>
    <col min="12025" max="12025" width="24.85546875" customWidth="1"/>
    <col min="12274" max="12274" width="16.7109375" customWidth="1"/>
    <col min="12275" max="12275" width="31.5703125" customWidth="1"/>
    <col min="12276" max="12276" width="21.85546875" customWidth="1"/>
    <col min="12277" max="12277" width="19.5703125" customWidth="1"/>
    <col min="12278" max="12279" width="11.7109375" customWidth="1"/>
    <col min="12280" max="12280" width="18.42578125" customWidth="1"/>
    <col min="12281" max="12281" width="24.85546875" customWidth="1"/>
    <col min="12530" max="12530" width="16.7109375" customWidth="1"/>
    <col min="12531" max="12531" width="31.5703125" customWidth="1"/>
    <col min="12532" max="12532" width="21.85546875" customWidth="1"/>
    <col min="12533" max="12533" width="19.5703125" customWidth="1"/>
    <col min="12534" max="12535" width="11.7109375" customWidth="1"/>
    <col min="12536" max="12536" width="18.42578125" customWidth="1"/>
    <col min="12537" max="12537" width="24.85546875" customWidth="1"/>
    <col min="12786" max="12786" width="16.7109375" customWidth="1"/>
    <col min="12787" max="12787" width="31.5703125" customWidth="1"/>
    <col min="12788" max="12788" width="21.85546875" customWidth="1"/>
    <col min="12789" max="12789" width="19.5703125" customWidth="1"/>
    <col min="12790" max="12791" width="11.7109375" customWidth="1"/>
    <col min="12792" max="12792" width="18.42578125" customWidth="1"/>
    <col min="12793" max="12793" width="24.85546875" customWidth="1"/>
    <col min="13042" max="13042" width="16.7109375" customWidth="1"/>
    <col min="13043" max="13043" width="31.5703125" customWidth="1"/>
    <col min="13044" max="13044" width="21.85546875" customWidth="1"/>
    <col min="13045" max="13045" width="19.5703125" customWidth="1"/>
    <col min="13046" max="13047" width="11.7109375" customWidth="1"/>
    <col min="13048" max="13048" width="18.42578125" customWidth="1"/>
    <col min="13049" max="13049" width="24.85546875" customWidth="1"/>
    <col min="13298" max="13298" width="16.7109375" customWidth="1"/>
    <col min="13299" max="13299" width="31.5703125" customWidth="1"/>
    <col min="13300" max="13300" width="21.85546875" customWidth="1"/>
    <col min="13301" max="13301" width="19.5703125" customWidth="1"/>
    <col min="13302" max="13303" width="11.7109375" customWidth="1"/>
    <col min="13304" max="13304" width="18.42578125" customWidth="1"/>
    <col min="13305" max="13305" width="24.85546875" customWidth="1"/>
    <col min="13554" max="13554" width="16.7109375" customWidth="1"/>
    <col min="13555" max="13555" width="31.5703125" customWidth="1"/>
    <col min="13556" max="13556" width="21.85546875" customWidth="1"/>
    <col min="13557" max="13557" width="19.5703125" customWidth="1"/>
    <col min="13558" max="13559" width="11.7109375" customWidth="1"/>
    <col min="13560" max="13560" width="18.42578125" customWidth="1"/>
    <col min="13561" max="13561" width="24.85546875" customWidth="1"/>
    <col min="13810" max="13810" width="16.7109375" customWidth="1"/>
    <col min="13811" max="13811" width="31.5703125" customWidth="1"/>
    <col min="13812" max="13812" width="21.85546875" customWidth="1"/>
    <col min="13813" max="13813" width="19.5703125" customWidth="1"/>
    <col min="13814" max="13815" width="11.7109375" customWidth="1"/>
    <col min="13816" max="13816" width="18.42578125" customWidth="1"/>
    <col min="13817" max="13817" width="24.85546875" customWidth="1"/>
    <col min="14066" max="14066" width="16.7109375" customWidth="1"/>
    <col min="14067" max="14067" width="31.5703125" customWidth="1"/>
    <col min="14068" max="14068" width="21.85546875" customWidth="1"/>
    <col min="14069" max="14069" width="19.5703125" customWidth="1"/>
    <col min="14070" max="14071" width="11.7109375" customWidth="1"/>
    <col min="14072" max="14072" width="18.42578125" customWidth="1"/>
    <col min="14073" max="14073" width="24.85546875" customWidth="1"/>
    <col min="14322" max="14322" width="16.7109375" customWidth="1"/>
    <col min="14323" max="14323" width="31.5703125" customWidth="1"/>
    <col min="14324" max="14324" width="21.85546875" customWidth="1"/>
    <col min="14325" max="14325" width="19.5703125" customWidth="1"/>
    <col min="14326" max="14327" width="11.7109375" customWidth="1"/>
    <col min="14328" max="14328" width="18.42578125" customWidth="1"/>
    <col min="14329" max="14329" width="24.85546875" customWidth="1"/>
    <col min="14578" max="14578" width="16.7109375" customWidth="1"/>
    <col min="14579" max="14579" width="31.5703125" customWidth="1"/>
    <col min="14580" max="14580" width="21.85546875" customWidth="1"/>
    <col min="14581" max="14581" width="19.5703125" customWidth="1"/>
    <col min="14582" max="14583" width="11.7109375" customWidth="1"/>
    <col min="14584" max="14584" width="18.42578125" customWidth="1"/>
    <col min="14585" max="14585" width="24.85546875" customWidth="1"/>
    <col min="14834" max="14834" width="16.7109375" customWidth="1"/>
    <col min="14835" max="14835" width="31.5703125" customWidth="1"/>
    <col min="14836" max="14836" width="21.85546875" customWidth="1"/>
    <col min="14837" max="14837" width="19.5703125" customWidth="1"/>
    <col min="14838" max="14839" width="11.7109375" customWidth="1"/>
    <col min="14840" max="14840" width="18.42578125" customWidth="1"/>
    <col min="14841" max="14841" width="24.85546875" customWidth="1"/>
    <col min="15090" max="15090" width="16.7109375" customWidth="1"/>
    <col min="15091" max="15091" width="31.5703125" customWidth="1"/>
    <col min="15092" max="15092" width="21.85546875" customWidth="1"/>
    <col min="15093" max="15093" width="19.5703125" customWidth="1"/>
    <col min="15094" max="15095" width="11.7109375" customWidth="1"/>
    <col min="15096" max="15096" width="18.42578125" customWidth="1"/>
    <col min="15097" max="15097" width="24.85546875" customWidth="1"/>
    <col min="15346" max="15346" width="16.7109375" customWidth="1"/>
    <col min="15347" max="15347" width="31.5703125" customWidth="1"/>
    <col min="15348" max="15348" width="21.85546875" customWidth="1"/>
    <col min="15349" max="15349" width="19.5703125" customWidth="1"/>
    <col min="15350" max="15351" width="11.7109375" customWidth="1"/>
    <col min="15352" max="15352" width="18.42578125" customWidth="1"/>
    <col min="15353" max="15353" width="24.85546875" customWidth="1"/>
    <col min="15602" max="15602" width="16.7109375" customWidth="1"/>
    <col min="15603" max="15603" width="31.5703125" customWidth="1"/>
    <col min="15604" max="15604" width="21.85546875" customWidth="1"/>
    <col min="15605" max="15605" width="19.5703125" customWidth="1"/>
    <col min="15606" max="15607" width="11.7109375" customWidth="1"/>
    <col min="15608" max="15608" width="18.42578125" customWidth="1"/>
    <col min="15609" max="15609" width="24.85546875" customWidth="1"/>
    <col min="15858" max="15858" width="16.7109375" customWidth="1"/>
    <col min="15859" max="15859" width="31.5703125" customWidth="1"/>
    <col min="15860" max="15860" width="21.85546875" customWidth="1"/>
    <col min="15861" max="15861" width="19.5703125" customWidth="1"/>
    <col min="15862" max="15863" width="11.7109375" customWidth="1"/>
    <col min="15864" max="15864" width="18.42578125" customWidth="1"/>
    <col min="15865" max="15865" width="24.85546875" customWidth="1"/>
    <col min="16114" max="16114" width="16.7109375" customWidth="1"/>
    <col min="16115" max="16115" width="31.5703125" customWidth="1"/>
    <col min="16116" max="16116" width="21.85546875" customWidth="1"/>
    <col min="16117" max="16117" width="19.5703125" customWidth="1"/>
    <col min="16118" max="16119" width="11.7109375" customWidth="1"/>
    <col min="16120" max="16120" width="18.42578125" customWidth="1"/>
    <col min="16121" max="16121" width="24.85546875" customWidth="1"/>
  </cols>
  <sheetData>
    <row r="1" spans="1:10" s="1" customFormat="1" ht="102.75" customHeight="1">
      <c r="A1" s="31" t="s">
        <v>2114</v>
      </c>
      <c r="B1" s="31"/>
      <c r="C1" s="31"/>
      <c r="D1" s="31"/>
      <c r="E1" s="317" t="s">
        <v>2164</v>
      </c>
      <c r="F1" s="753" t="s">
        <v>2165</v>
      </c>
      <c r="G1" s="754"/>
      <c r="H1" s="754"/>
      <c r="I1" s="754"/>
    </row>
    <row r="2" spans="1:10" s="14" customFormat="1" ht="37.5" customHeight="1">
      <c r="A2" s="48" t="s">
        <v>618</v>
      </c>
      <c r="B2" s="49"/>
      <c r="C2" s="49"/>
      <c r="D2" s="49"/>
      <c r="E2" s="318" t="s">
        <v>2166</v>
      </c>
      <c r="F2" s="319" t="s">
        <v>2167</v>
      </c>
      <c r="G2" s="319" t="s">
        <v>2168</v>
      </c>
      <c r="H2" s="319" t="s">
        <v>2169</v>
      </c>
      <c r="I2" s="319" t="s">
        <v>2170</v>
      </c>
    </row>
    <row r="3" spans="1:10" s="14" customFormat="1" ht="51.95" customHeight="1">
      <c r="A3" s="309"/>
      <c r="C3" s="70" t="s">
        <v>329</v>
      </c>
      <c r="D3" s="71" t="s">
        <v>328</v>
      </c>
      <c r="E3" s="16">
        <v>4188</v>
      </c>
      <c r="F3" s="320" t="s">
        <v>2171</v>
      </c>
      <c r="G3" s="321">
        <v>3969.8857142857137</v>
      </c>
      <c r="H3" s="321">
        <v>543.42857142857133</v>
      </c>
      <c r="I3" s="322">
        <f>SUM(G3:H3)</f>
        <v>4513.3142857142848</v>
      </c>
      <c r="J3" s="323"/>
    </row>
    <row r="4" spans="1:10" s="14" customFormat="1" ht="51.95" customHeight="1">
      <c r="A4" s="19"/>
      <c r="B4" s="18" t="s">
        <v>133</v>
      </c>
      <c r="C4" s="20" t="s">
        <v>134</v>
      </c>
      <c r="D4" s="5" t="s">
        <v>135</v>
      </c>
      <c r="E4" s="16">
        <v>5151</v>
      </c>
      <c r="F4" s="320" t="s">
        <v>2172</v>
      </c>
      <c r="G4" s="321">
        <v>4551.8285714285712</v>
      </c>
      <c r="H4" s="321">
        <v>543.42857142857133</v>
      </c>
      <c r="I4" s="322">
        <f t="shared" ref="I4:I52" si="0">SUM(G4:H4)</f>
        <v>5095.2571428571428</v>
      </c>
      <c r="J4" s="323"/>
    </row>
    <row r="5" spans="1:10" s="14" customFormat="1" ht="51.95" customHeight="1">
      <c r="A5" s="19"/>
      <c r="B5" s="18" t="s">
        <v>136</v>
      </c>
      <c r="C5" s="20" t="s">
        <v>137</v>
      </c>
      <c r="D5" s="5" t="s">
        <v>138</v>
      </c>
      <c r="E5" s="16">
        <v>5741</v>
      </c>
      <c r="F5" s="320" t="s">
        <v>2173</v>
      </c>
      <c r="G5" s="321">
        <v>5066.8571428571431</v>
      </c>
      <c r="H5" s="321">
        <v>543.42857142857133</v>
      </c>
      <c r="I5" s="322">
        <f t="shared" si="0"/>
        <v>5610.2857142857147</v>
      </c>
      <c r="J5" s="323"/>
    </row>
    <row r="6" spans="1:10" s="14" customFormat="1" ht="51.95" customHeight="1">
      <c r="A6" s="19"/>
      <c r="B6" s="18" t="s">
        <v>139</v>
      </c>
      <c r="C6" s="20" t="s">
        <v>140</v>
      </c>
      <c r="D6" s="5" t="s">
        <v>141</v>
      </c>
      <c r="E6" s="16">
        <v>6330</v>
      </c>
      <c r="F6" s="320" t="s">
        <v>2174</v>
      </c>
      <c r="G6" s="321">
        <v>5504</v>
      </c>
      <c r="H6" s="321">
        <v>543.42857142857133</v>
      </c>
      <c r="I6" s="322">
        <f t="shared" si="0"/>
        <v>6047.4285714285716</v>
      </c>
      <c r="J6" s="323"/>
    </row>
    <row r="7" spans="1:10" s="14" customFormat="1" ht="51.95" customHeight="1">
      <c r="A7" s="19"/>
      <c r="B7" s="18"/>
      <c r="C7" s="20" t="s">
        <v>382</v>
      </c>
      <c r="D7" s="5" t="s">
        <v>383</v>
      </c>
      <c r="E7" s="16">
        <v>6731</v>
      </c>
      <c r="F7" s="320" t="s">
        <v>2175</v>
      </c>
      <c r="G7" s="321">
        <v>6038.9142857142851</v>
      </c>
      <c r="H7" s="321">
        <v>543.42857142857133</v>
      </c>
      <c r="I7" s="322">
        <f t="shared" si="0"/>
        <v>6582.3428571428567</v>
      </c>
      <c r="J7" s="323"/>
    </row>
    <row r="8" spans="1:10" s="14" customFormat="1" ht="51.95" customHeight="1">
      <c r="A8" s="19"/>
      <c r="B8" s="18"/>
      <c r="C8" s="20" t="s">
        <v>278</v>
      </c>
      <c r="D8" s="5" t="s">
        <v>274</v>
      </c>
      <c r="E8" s="16">
        <v>4166</v>
      </c>
      <c r="F8" s="320" t="s">
        <v>2176</v>
      </c>
      <c r="G8" s="321">
        <v>3495.9142857142851</v>
      </c>
      <c r="H8" s="321">
        <v>543.42857142857133</v>
      </c>
      <c r="I8" s="322">
        <f t="shared" si="0"/>
        <v>4039.3428571428567</v>
      </c>
      <c r="J8" s="323"/>
    </row>
    <row r="9" spans="1:10" s="14" customFormat="1" ht="51.95" customHeight="1">
      <c r="A9" s="19"/>
      <c r="B9" s="18"/>
      <c r="C9" s="20" t="s">
        <v>279</v>
      </c>
      <c r="D9" s="5" t="s">
        <v>275</v>
      </c>
      <c r="E9" s="16">
        <v>4467</v>
      </c>
      <c r="F9" s="320" t="s">
        <v>2177</v>
      </c>
      <c r="G9" s="321">
        <v>3966.8</v>
      </c>
      <c r="H9" s="321">
        <v>543.42857142857133</v>
      </c>
      <c r="I9" s="322">
        <f t="shared" si="0"/>
        <v>4510.2285714285717</v>
      </c>
      <c r="J9" s="323"/>
    </row>
    <row r="10" spans="1:10" s="14" customFormat="1" ht="51.95" customHeight="1">
      <c r="A10" s="19"/>
      <c r="B10" s="18"/>
      <c r="C10" s="20" t="s">
        <v>280</v>
      </c>
      <c r="D10" s="5" t="s">
        <v>276</v>
      </c>
      <c r="E10" s="16">
        <v>5020</v>
      </c>
      <c r="F10" s="320" t="s">
        <v>2178</v>
      </c>
      <c r="G10" s="321">
        <v>4223.4285714285716</v>
      </c>
      <c r="H10" s="321">
        <v>543.42857142857133</v>
      </c>
      <c r="I10" s="322">
        <f t="shared" si="0"/>
        <v>4766.8571428571431</v>
      </c>
      <c r="J10" s="323"/>
    </row>
    <row r="11" spans="1:10" s="14" customFormat="1" ht="51.95" customHeight="1">
      <c r="A11" s="19"/>
      <c r="B11" s="18"/>
      <c r="C11" s="20" t="s">
        <v>281</v>
      </c>
      <c r="D11" s="5" t="s">
        <v>277</v>
      </c>
      <c r="E11" s="16">
        <v>5608</v>
      </c>
      <c r="F11" s="320" t="s">
        <v>2179</v>
      </c>
      <c r="G11" s="321">
        <v>4876.2571428571428</v>
      </c>
      <c r="H11" s="321">
        <v>543.42857142857133</v>
      </c>
      <c r="I11" s="322">
        <f t="shared" si="0"/>
        <v>5419.6857142857143</v>
      </c>
      <c r="J11" s="323"/>
    </row>
    <row r="12" spans="1:10" s="14" customFormat="1" ht="51.95" customHeight="1">
      <c r="A12" s="19"/>
      <c r="B12" s="18"/>
      <c r="C12" s="20" t="s">
        <v>380</v>
      </c>
      <c r="D12" s="5" t="s">
        <v>381</v>
      </c>
      <c r="E12" s="16">
        <v>6308</v>
      </c>
      <c r="F12" s="320"/>
      <c r="G12" s="324"/>
      <c r="H12" s="321">
        <v>543.42857142857133</v>
      </c>
      <c r="I12" s="322">
        <f t="shared" si="0"/>
        <v>543.42857142857133</v>
      </c>
      <c r="J12" s="323"/>
    </row>
    <row r="13" spans="1:10" s="14" customFormat="1" ht="51.95" customHeight="1">
      <c r="A13" s="19"/>
      <c r="B13" s="18"/>
      <c r="C13" s="20" t="s">
        <v>282</v>
      </c>
      <c r="D13" s="5" t="s">
        <v>309</v>
      </c>
      <c r="E13" s="16">
        <v>4685</v>
      </c>
      <c r="F13" s="320"/>
      <c r="G13" s="324"/>
      <c r="H13" s="321">
        <v>543.42857142857133</v>
      </c>
      <c r="I13" s="322">
        <f t="shared" si="0"/>
        <v>543.42857142857133</v>
      </c>
      <c r="J13" s="323"/>
    </row>
    <row r="14" spans="1:10" s="14" customFormat="1" ht="51.95" customHeight="1">
      <c r="A14" s="19"/>
      <c r="B14" s="18"/>
      <c r="C14" s="20" t="s">
        <v>283</v>
      </c>
      <c r="D14" s="5" t="s">
        <v>286</v>
      </c>
      <c r="E14" s="16">
        <v>5125</v>
      </c>
      <c r="F14" s="320" t="s">
        <v>2180</v>
      </c>
      <c r="G14" s="321">
        <v>4801.5714285714284</v>
      </c>
      <c r="H14" s="321">
        <v>543.42857142857133</v>
      </c>
      <c r="I14" s="322">
        <f t="shared" si="0"/>
        <v>5345</v>
      </c>
      <c r="J14" s="323"/>
    </row>
    <row r="15" spans="1:10" s="14" customFormat="1" ht="51.95" customHeight="1">
      <c r="A15" s="19"/>
      <c r="B15" s="18"/>
      <c r="C15" s="20" t="s">
        <v>284</v>
      </c>
      <c r="D15" s="5" t="s">
        <v>287</v>
      </c>
      <c r="E15" s="16">
        <v>5787</v>
      </c>
      <c r="F15" s="320" t="s">
        <v>2181</v>
      </c>
      <c r="G15" s="321">
        <v>5427.6571428571433</v>
      </c>
      <c r="H15" s="321">
        <v>543.42857142857133</v>
      </c>
      <c r="I15" s="322">
        <f t="shared" si="0"/>
        <v>5971.0857142857149</v>
      </c>
      <c r="J15" s="323"/>
    </row>
    <row r="16" spans="1:10" s="14" customFormat="1" ht="51.95" customHeight="1">
      <c r="A16" s="19"/>
      <c r="B16" s="18"/>
      <c r="C16" s="20" t="s">
        <v>285</v>
      </c>
      <c r="D16" s="5" t="s">
        <v>288</v>
      </c>
      <c r="E16" s="16">
        <v>6431</v>
      </c>
      <c r="F16" s="320" t="s">
        <v>2182</v>
      </c>
      <c r="G16" s="321">
        <v>5968.2857142857138</v>
      </c>
      <c r="H16" s="321">
        <v>543.42857142857133</v>
      </c>
      <c r="I16" s="322">
        <f t="shared" si="0"/>
        <v>6511.7142857142853</v>
      </c>
      <c r="J16" s="323"/>
    </row>
    <row r="17" spans="1:10" s="14" customFormat="1" ht="51.95" customHeight="1">
      <c r="A17" s="19"/>
      <c r="B17" s="18"/>
      <c r="C17" s="20" t="s">
        <v>418</v>
      </c>
      <c r="D17" s="5" t="s">
        <v>379</v>
      </c>
      <c r="E17" s="16">
        <v>7456</v>
      </c>
      <c r="F17" s="320" t="s">
        <v>2183</v>
      </c>
      <c r="G17" s="321">
        <v>6620.1714285714288</v>
      </c>
      <c r="H17" s="321">
        <v>543.42857142857133</v>
      </c>
      <c r="I17" s="322">
        <f t="shared" si="0"/>
        <v>7163.6</v>
      </c>
      <c r="J17" s="323"/>
    </row>
    <row r="18" spans="1:10" s="14" customFormat="1" ht="51.95" customHeight="1">
      <c r="A18" s="19"/>
      <c r="B18" s="18" t="s">
        <v>142</v>
      </c>
      <c r="C18" s="20" t="s">
        <v>143</v>
      </c>
      <c r="D18" s="5" t="s">
        <v>144</v>
      </c>
      <c r="E18" s="16">
        <v>6026</v>
      </c>
      <c r="F18" s="320" t="s">
        <v>2184</v>
      </c>
      <c r="G18" s="321">
        <v>4575.2285714285708</v>
      </c>
      <c r="H18" s="321">
        <v>543.42857142857133</v>
      </c>
      <c r="I18" s="322">
        <f t="shared" si="0"/>
        <v>5118.6571428571424</v>
      </c>
      <c r="J18" s="323"/>
    </row>
    <row r="19" spans="1:10" s="14" customFormat="1" ht="51.95" customHeight="1">
      <c r="A19" s="19"/>
      <c r="B19" s="18" t="s">
        <v>145</v>
      </c>
      <c r="C19" s="20" t="s">
        <v>146</v>
      </c>
      <c r="D19" s="5" t="s">
        <v>144</v>
      </c>
      <c r="E19" s="16">
        <v>6026</v>
      </c>
      <c r="F19" s="320" t="s">
        <v>2185</v>
      </c>
      <c r="G19" s="321">
        <v>4575.2285714285708</v>
      </c>
      <c r="H19" s="321">
        <v>543.42857142857133</v>
      </c>
      <c r="I19" s="322">
        <f t="shared" si="0"/>
        <v>5118.6571428571424</v>
      </c>
      <c r="J19" s="323"/>
    </row>
    <row r="20" spans="1:10" s="14" customFormat="1" ht="51.95" customHeight="1">
      <c r="A20" s="19"/>
      <c r="B20" s="18" t="s">
        <v>147</v>
      </c>
      <c r="C20" s="20" t="s">
        <v>148</v>
      </c>
      <c r="D20" s="5" t="s">
        <v>149</v>
      </c>
      <c r="E20" s="16">
        <v>6750</v>
      </c>
      <c r="F20" s="320" t="s">
        <v>2186</v>
      </c>
      <c r="G20" s="321">
        <v>5378.7428571428563</v>
      </c>
      <c r="H20" s="321">
        <v>543.42857142857133</v>
      </c>
      <c r="I20" s="322">
        <f t="shared" si="0"/>
        <v>5922.1714285714279</v>
      </c>
      <c r="J20" s="323"/>
    </row>
    <row r="21" spans="1:10" s="14" customFormat="1" ht="51.95" customHeight="1">
      <c r="A21" s="19"/>
      <c r="B21" s="18" t="s">
        <v>150</v>
      </c>
      <c r="C21" s="20" t="s">
        <v>151</v>
      </c>
      <c r="D21" s="5" t="s">
        <v>149</v>
      </c>
      <c r="E21" s="16">
        <v>6750</v>
      </c>
      <c r="F21" s="320" t="s">
        <v>2186</v>
      </c>
      <c r="G21" s="321">
        <v>5378.7428571428563</v>
      </c>
      <c r="H21" s="321">
        <v>543.42857142857133</v>
      </c>
      <c r="I21" s="322">
        <f t="shared" si="0"/>
        <v>5922.1714285714279</v>
      </c>
      <c r="J21" s="323"/>
    </row>
    <row r="22" spans="1:10" s="14" customFormat="1" ht="51.95" customHeight="1">
      <c r="A22" s="19"/>
      <c r="B22" s="18" t="s">
        <v>152</v>
      </c>
      <c r="C22" s="20" t="s">
        <v>153</v>
      </c>
      <c r="D22" s="5" t="s">
        <v>154</v>
      </c>
      <c r="E22" s="16">
        <v>7496</v>
      </c>
      <c r="F22" s="320" t="s">
        <v>2187</v>
      </c>
      <c r="G22" s="321">
        <v>5868</v>
      </c>
      <c r="H22" s="321">
        <v>543.42857142857133</v>
      </c>
      <c r="I22" s="322">
        <f t="shared" si="0"/>
        <v>6411.4285714285716</v>
      </c>
      <c r="J22" s="323"/>
    </row>
    <row r="23" spans="1:10" s="14" customFormat="1" ht="51.95" customHeight="1">
      <c r="A23" s="19"/>
      <c r="B23" s="18" t="s">
        <v>155</v>
      </c>
      <c r="C23" s="20" t="s">
        <v>156</v>
      </c>
      <c r="D23" s="5" t="s">
        <v>154</v>
      </c>
      <c r="E23" s="16">
        <v>7496</v>
      </c>
      <c r="F23" s="320"/>
      <c r="G23" s="324"/>
      <c r="H23" s="321">
        <v>543.42857142857133</v>
      </c>
      <c r="I23" s="322">
        <f t="shared" si="0"/>
        <v>543.42857142857133</v>
      </c>
      <c r="J23" s="323"/>
    </row>
    <row r="24" spans="1:10" s="14" customFormat="1" ht="51.95" customHeight="1">
      <c r="A24" s="19"/>
      <c r="B24" s="18" t="s">
        <v>157</v>
      </c>
      <c r="C24" s="20" t="s">
        <v>158</v>
      </c>
      <c r="D24" s="5" t="s">
        <v>144</v>
      </c>
      <c r="E24" s="16">
        <v>5993</v>
      </c>
      <c r="F24" s="320" t="s">
        <v>2188</v>
      </c>
      <c r="G24" s="321">
        <v>4554.6571428571424</v>
      </c>
      <c r="H24" s="321">
        <v>543.42857142857133</v>
      </c>
      <c r="I24" s="322">
        <f t="shared" si="0"/>
        <v>5098.0857142857139</v>
      </c>
      <c r="J24" s="323"/>
    </row>
    <row r="25" spans="1:10" s="14" customFormat="1" ht="51.95" customHeight="1">
      <c r="A25" s="19"/>
      <c r="B25" s="18" t="s">
        <v>159</v>
      </c>
      <c r="C25" s="20" t="s">
        <v>160</v>
      </c>
      <c r="D25" s="5" t="s">
        <v>144</v>
      </c>
      <c r="E25" s="16">
        <v>5993</v>
      </c>
      <c r="F25" s="320" t="s">
        <v>2189</v>
      </c>
      <c r="G25" s="321">
        <v>4554.6571428571424</v>
      </c>
      <c r="H25" s="321">
        <v>543.42857142857133</v>
      </c>
      <c r="I25" s="322">
        <f t="shared" si="0"/>
        <v>5098.0857142857139</v>
      </c>
      <c r="J25" s="323"/>
    </row>
    <row r="26" spans="1:10" s="14" customFormat="1" ht="51.95" customHeight="1">
      <c r="A26" s="19"/>
      <c r="B26" s="18" t="s">
        <v>161</v>
      </c>
      <c r="C26" s="20" t="s">
        <v>162</v>
      </c>
      <c r="D26" s="5" t="s">
        <v>149</v>
      </c>
      <c r="E26" s="16">
        <v>6717</v>
      </c>
      <c r="F26" s="320" t="s">
        <v>2190</v>
      </c>
      <c r="G26" s="321">
        <v>5191.5714285714284</v>
      </c>
      <c r="H26" s="321">
        <v>543.42857142857133</v>
      </c>
      <c r="I26" s="322">
        <f t="shared" si="0"/>
        <v>5735</v>
      </c>
      <c r="J26" s="323"/>
    </row>
    <row r="27" spans="1:10" s="14" customFormat="1" ht="51.95" customHeight="1">
      <c r="A27" s="19"/>
      <c r="B27" s="18" t="s">
        <v>163</v>
      </c>
      <c r="C27" s="20" t="s">
        <v>164</v>
      </c>
      <c r="D27" s="5" t="s">
        <v>149</v>
      </c>
      <c r="E27" s="16">
        <v>6717</v>
      </c>
      <c r="F27" s="320" t="s">
        <v>2191</v>
      </c>
      <c r="G27" s="321">
        <v>5191.5714285714284</v>
      </c>
      <c r="H27" s="321">
        <v>543.42857142857133</v>
      </c>
      <c r="I27" s="322">
        <f t="shared" si="0"/>
        <v>5735</v>
      </c>
      <c r="J27" s="323"/>
    </row>
    <row r="28" spans="1:10" s="14" customFormat="1" ht="51.95" customHeight="1">
      <c r="A28" s="19"/>
      <c r="B28" s="18" t="s">
        <v>165</v>
      </c>
      <c r="C28" s="20" t="s">
        <v>166</v>
      </c>
      <c r="D28" s="5" t="s">
        <v>154</v>
      </c>
      <c r="E28" s="16">
        <v>7457</v>
      </c>
      <c r="F28" s="320" t="s">
        <v>2192</v>
      </c>
      <c r="G28" s="321">
        <v>5845.1428571428569</v>
      </c>
      <c r="H28" s="321">
        <v>543.42857142857133</v>
      </c>
      <c r="I28" s="322">
        <f t="shared" si="0"/>
        <v>6388.5714285714284</v>
      </c>
      <c r="J28" s="323"/>
    </row>
    <row r="29" spans="1:10" s="14" customFormat="1" ht="51.95" customHeight="1">
      <c r="A29" s="19"/>
      <c r="B29" s="18" t="s">
        <v>167</v>
      </c>
      <c r="C29" s="20" t="s">
        <v>168</v>
      </c>
      <c r="D29" s="5" t="s">
        <v>154</v>
      </c>
      <c r="E29" s="16">
        <v>7457</v>
      </c>
      <c r="F29" s="320" t="s">
        <v>2193</v>
      </c>
      <c r="G29" s="321">
        <v>5845.1428571428569</v>
      </c>
      <c r="H29" s="321">
        <v>543.42857142857133</v>
      </c>
      <c r="I29" s="322">
        <f t="shared" si="0"/>
        <v>6388.5714285714284</v>
      </c>
      <c r="J29" s="323"/>
    </row>
    <row r="30" spans="1:10" ht="51.95" customHeight="1">
      <c r="A30" s="19"/>
      <c r="B30" s="18"/>
      <c r="C30" s="20" t="s">
        <v>143</v>
      </c>
      <c r="D30" s="5" t="s">
        <v>290</v>
      </c>
      <c r="E30" s="16">
        <v>5673</v>
      </c>
      <c r="F30" s="320" t="s">
        <v>2194</v>
      </c>
      <c r="G30" s="321">
        <v>5103.9142857142851</v>
      </c>
      <c r="H30" s="321">
        <v>543.42857142857133</v>
      </c>
      <c r="I30" s="322">
        <f t="shared" si="0"/>
        <v>5647.3428571428567</v>
      </c>
      <c r="J30" s="323"/>
    </row>
    <row r="31" spans="1:10" ht="51.95" customHeight="1">
      <c r="A31" s="19"/>
      <c r="B31" s="18"/>
      <c r="C31" s="20" t="s">
        <v>146</v>
      </c>
      <c r="D31" s="5" t="s">
        <v>290</v>
      </c>
      <c r="E31" s="16">
        <v>5673</v>
      </c>
      <c r="F31" s="320" t="s">
        <v>2194</v>
      </c>
      <c r="G31" s="321">
        <v>5103.9142857142851</v>
      </c>
      <c r="H31" s="321">
        <v>543.42857142857133</v>
      </c>
      <c r="I31" s="322">
        <f t="shared" si="0"/>
        <v>5647.3428571428567</v>
      </c>
      <c r="J31" s="323"/>
    </row>
    <row r="32" spans="1:10" ht="51.95" customHeight="1">
      <c r="A32" s="19"/>
      <c r="B32" s="18"/>
      <c r="C32" s="20" t="s">
        <v>148</v>
      </c>
      <c r="D32" s="5" t="s">
        <v>291</v>
      </c>
      <c r="E32" s="16">
        <v>6398</v>
      </c>
      <c r="F32" s="320">
        <v>124</v>
      </c>
      <c r="G32" s="324"/>
      <c r="H32" s="321">
        <v>543.42857142857133</v>
      </c>
      <c r="I32" s="322">
        <f t="shared" si="0"/>
        <v>543.42857142857133</v>
      </c>
      <c r="J32" s="323"/>
    </row>
    <row r="33" spans="1:10" ht="51.95" customHeight="1">
      <c r="A33" s="19"/>
      <c r="B33" s="18"/>
      <c r="C33" s="20" t="s">
        <v>151</v>
      </c>
      <c r="D33" s="5" t="s">
        <v>291</v>
      </c>
      <c r="E33" s="16">
        <v>6398</v>
      </c>
      <c r="F33" s="320"/>
      <c r="G33" s="324"/>
      <c r="H33" s="321">
        <v>543.42857142857133</v>
      </c>
      <c r="I33" s="322">
        <f t="shared" si="0"/>
        <v>543.42857142857133</v>
      </c>
      <c r="J33" s="323"/>
    </row>
    <row r="34" spans="1:10" ht="51.95" customHeight="1">
      <c r="A34" s="19"/>
      <c r="B34" s="18"/>
      <c r="C34" s="20" t="s">
        <v>153</v>
      </c>
      <c r="D34" s="5" t="s">
        <v>292</v>
      </c>
      <c r="E34" s="16">
        <v>7143</v>
      </c>
      <c r="F34" s="320"/>
      <c r="G34" s="324"/>
      <c r="H34" s="321">
        <v>543.42857142857133</v>
      </c>
      <c r="I34" s="322">
        <f t="shared" si="0"/>
        <v>543.42857142857133</v>
      </c>
      <c r="J34" s="323"/>
    </row>
    <row r="35" spans="1:10" ht="51.95" customHeight="1">
      <c r="A35" s="19"/>
      <c r="B35" s="18"/>
      <c r="C35" s="20" t="s">
        <v>156</v>
      </c>
      <c r="D35" s="5" t="s">
        <v>292</v>
      </c>
      <c r="E35" s="16">
        <v>7143</v>
      </c>
      <c r="F35" s="320"/>
      <c r="G35" s="324"/>
      <c r="H35" s="321">
        <v>543.42857142857133</v>
      </c>
      <c r="I35" s="322">
        <f t="shared" si="0"/>
        <v>543.42857142857133</v>
      </c>
      <c r="J35" s="323"/>
    </row>
    <row r="36" spans="1:10" ht="51.95" customHeight="1">
      <c r="A36" s="19"/>
      <c r="B36" s="18"/>
      <c r="C36" s="20" t="s">
        <v>143</v>
      </c>
      <c r="D36" s="5" t="s">
        <v>293</v>
      </c>
      <c r="E36" s="16">
        <v>5673</v>
      </c>
      <c r="F36" s="320">
        <v>125</v>
      </c>
      <c r="G36" s="324"/>
      <c r="H36" s="321">
        <v>543.42857142857133</v>
      </c>
      <c r="I36" s="322">
        <f t="shared" si="0"/>
        <v>543.42857142857133</v>
      </c>
      <c r="J36" s="323"/>
    </row>
    <row r="37" spans="1:10" ht="51.95" customHeight="1">
      <c r="A37" s="19"/>
      <c r="B37" s="18"/>
      <c r="C37" s="20" t="s">
        <v>146</v>
      </c>
      <c r="D37" s="5" t="s">
        <v>293</v>
      </c>
      <c r="E37" s="16">
        <v>5673</v>
      </c>
      <c r="F37" s="320">
        <v>125</v>
      </c>
      <c r="G37" s="324"/>
      <c r="H37" s="321">
        <v>543.42857142857133</v>
      </c>
      <c r="I37" s="322">
        <f t="shared" si="0"/>
        <v>543.42857142857133</v>
      </c>
      <c r="J37" s="323"/>
    </row>
    <row r="38" spans="1:10" ht="51.95" customHeight="1">
      <c r="A38" s="19"/>
      <c r="B38" s="18"/>
      <c r="C38" s="20" t="s">
        <v>148</v>
      </c>
      <c r="D38" s="5" t="s">
        <v>294</v>
      </c>
      <c r="E38" s="16">
        <v>6398</v>
      </c>
      <c r="F38" s="320">
        <v>125</v>
      </c>
      <c r="G38" s="324"/>
      <c r="H38" s="321">
        <v>543.42857142857133</v>
      </c>
      <c r="I38" s="322">
        <f t="shared" si="0"/>
        <v>543.42857142857133</v>
      </c>
      <c r="J38" s="323"/>
    </row>
    <row r="39" spans="1:10" ht="51.95" customHeight="1">
      <c r="A39" s="19"/>
      <c r="B39" s="18"/>
      <c r="C39" s="20" t="s">
        <v>151</v>
      </c>
      <c r="D39" s="5" t="s">
        <v>294</v>
      </c>
      <c r="E39" s="16">
        <v>6398</v>
      </c>
      <c r="F39" s="320"/>
      <c r="G39" s="324"/>
      <c r="H39" s="321">
        <v>543.42857142857133</v>
      </c>
      <c r="I39" s="322">
        <f t="shared" si="0"/>
        <v>543.42857142857133</v>
      </c>
      <c r="J39" s="323"/>
    </row>
    <row r="40" spans="1:10" ht="51.95" customHeight="1">
      <c r="A40" s="19"/>
      <c r="B40" s="18"/>
      <c r="C40" s="20" t="s">
        <v>153</v>
      </c>
      <c r="D40" s="5" t="s">
        <v>295</v>
      </c>
      <c r="E40" s="16">
        <v>7143</v>
      </c>
      <c r="F40" s="320" t="s">
        <v>2195</v>
      </c>
      <c r="G40" s="321">
        <v>6382.8571428571422</v>
      </c>
      <c r="H40" s="321">
        <v>543.42857142857133</v>
      </c>
      <c r="I40" s="322">
        <f t="shared" si="0"/>
        <v>6926.2857142857138</v>
      </c>
      <c r="J40" s="323"/>
    </row>
    <row r="41" spans="1:10" ht="51.95" customHeight="1">
      <c r="A41" s="308"/>
      <c r="B41" s="43"/>
      <c r="C41" s="44" t="s">
        <v>156</v>
      </c>
      <c r="D41" s="45" t="s">
        <v>295</v>
      </c>
      <c r="E41" s="16">
        <v>7143</v>
      </c>
      <c r="F41" s="320"/>
      <c r="G41" s="324"/>
      <c r="H41" s="321">
        <v>543.42857142857133</v>
      </c>
      <c r="I41" s="322">
        <f t="shared" si="0"/>
        <v>543.42857142857133</v>
      </c>
      <c r="J41" s="323"/>
    </row>
    <row r="42" spans="1:10" ht="61.5" customHeight="1">
      <c r="A42" s="3"/>
      <c r="B42" s="3"/>
      <c r="C42" s="20" t="s">
        <v>548</v>
      </c>
      <c r="D42" s="5" t="s">
        <v>322</v>
      </c>
      <c r="E42" s="16">
        <v>8682</v>
      </c>
      <c r="F42" s="320"/>
      <c r="G42" s="324"/>
      <c r="H42" s="321">
        <v>543.42857142857133</v>
      </c>
      <c r="I42" s="322">
        <f t="shared" si="0"/>
        <v>543.42857142857133</v>
      </c>
      <c r="J42" s="323"/>
    </row>
    <row r="43" spans="1:10" ht="60.75" customHeight="1">
      <c r="A43" s="3"/>
      <c r="B43" s="3"/>
      <c r="C43" s="20" t="s">
        <v>323</v>
      </c>
      <c r="D43" s="5" t="s">
        <v>405</v>
      </c>
      <c r="E43" s="16">
        <v>7596</v>
      </c>
      <c r="F43" s="320" t="s">
        <v>2196</v>
      </c>
      <c r="G43" s="321">
        <v>7442.8571428571422</v>
      </c>
      <c r="H43" s="321">
        <v>543.42857142857133</v>
      </c>
      <c r="I43" s="322">
        <f t="shared" si="0"/>
        <v>7986.2857142857138</v>
      </c>
      <c r="J43" s="323"/>
    </row>
    <row r="44" spans="1:10" ht="60.75" customHeight="1">
      <c r="A44" s="3"/>
      <c r="B44" s="3"/>
      <c r="C44" s="20" t="s">
        <v>323</v>
      </c>
      <c r="D44" s="5" t="s">
        <v>398</v>
      </c>
      <c r="E44" s="16">
        <v>7596</v>
      </c>
      <c r="F44" s="320"/>
      <c r="G44" s="324"/>
      <c r="H44" s="321">
        <v>543.42857142857133</v>
      </c>
      <c r="I44" s="322">
        <f t="shared" si="0"/>
        <v>543.42857142857133</v>
      </c>
      <c r="J44" s="323"/>
    </row>
    <row r="45" spans="1:10" ht="60.75" customHeight="1">
      <c r="A45" s="3"/>
      <c r="B45" s="3"/>
      <c r="C45" s="20" t="s">
        <v>399</v>
      </c>
      <c r="D45" s="5" t="s">
        <v>400</v>
      </c>
      <c r="E45" s="16">
        <v>8682</v>
      </c>
      <c r="F45" s="320"/>
      <c r="G45" s="324"/>
      <c r="H45" s="321">
        <v>543.42857142857133</v>
      </c>
      <c r="I45" s="322">
        <f t="shared" si="0"/>
        <v>543.42857142857133</v>
      </c>
      <c r="J45" s="323"/>
    </row>
    <row r="46" spans="1:10" ht="60.75" customHeight="1">
      <c r="A46" s="3"/>
      <c r="B46" s="3"/>
      <c r="C46" s="20" t="s">
        <v>323</v>
      </c>
      <c r="D46" s="5" t="s">
        <v>401</v>
      </c>
      <c r="E46" s="16">
        <v>7596</v>
      </c>
      <c r="F46" s="320"/>
      <c r="G46" s="324"/>
      <c r="H46" s="321">
        <v>543.42857142857133</v>
      </c>
      <c r="I46" s="322">
        <f t="shared" si="0"/>
        <v>543.42857142857133</v>
      </c>
      <c r="J46" s="323"/>
    </row>
    <row r="47" spans="1:10" ht="60.75" customHeight="1">
      <c r="A47" s="3"/>
      <c r="B47" s="3"/>
      <c r="C47" s="20" t="s">
        <v>399</v>
      </c>
      <c r="D47" s="5" t="s">
        <v>402</v>
      </c>
      <c r="E47" s="16">
        <v>8682</v>
      </c>
      <c r="F47" s="320" t="s">
        <v>2197</v>
      </c>
      <c r="G47" s="321">
        <v>7917.8285714285694</v>
      </c>
      <c r="H47" s="321">
        <v>543.42857142857133</v>
      </c>
      <c r="I47" s="322">
        <f t="shared" si="0"/>
        <v>8461.2571428571409</v>
      </c>
      <c r="J47" s="323"/>
    </row>
    <row r="48" spans="1:10" ht="60.75" customHeight="1">
      <c r="A48" s="3"/>
      <c r="B48" s="3"/>
      <c r="C48" s="20" t="s">
        <v>323</v>
      </c>
      <c r="D48" s="5" t="s">
        <v>403</v>
      </c>
      <c r="E48" s="16">
        <v>7596</v>
      </c>
      <c r="F48" s="320"/>
      <c r="G48" s="324"/>
      <c r="H48" s="321">
        <v>543.42857142857133</v>
      </c>
      <c r="I48" s="322">
        <f t="shared" si="0"/>
        <v>543.42857142857133</v>
      </c>
      <c r="J48" s="323"/>
    </row>
    <row r="49" spans="1:10" ht="60.75" customHeight="1">
      <c r="A49" s="3"/>
      <c r="B49" s="3"/>
      <c r="C49" s="20" t="s">
        <v>399</v>
      </c>
      <c r="D49" s="5" t="s">
        <v>481</v>
      </c>
      <c r="E49" s="16">
        <v>8682</v>
      </c>
      <c r="F49" s="320" t="s">
        <v>2198</v>
      </c>
      <c r="G49" s="321">
        <v>7949.5714285714284</v>
      </c>
      <c r="H49" s="321">
        <v>543.42857142857133</v>
      </c>
      <c r="I49" s="322">
        <f t="shared" si="0"/>
        <v>8493</v>
      </c>
      <c r="J49" s="323"/>
    </row>
    <row r="50" spans="1:10" ht="30">
      <c r="A50" s="3"/>
      <c r="B50" s="3"/>
      <c r="C50" s="20" t="s">
        <v>325</v>
      </c>
      <c r="D50" s="5" t="s">
        <v>326</v>
      </c>
      <c r="E50" s="16">
        <v>6870</v>
      </c>
      <c r="F50" s="320"/>
      <c r="G50" s="324"/>
      <c r="H50" s="321">
        <v>543.42857142857133</v>
      </c>
      <c r="I50" s="322">
        <f t="shared" si="0"/>
        <v>543.42857142857133</v>
      </c>
      <c r="J50" s="323"/>
    </row>
    <row r="51" spans="1:10" ht="30">
      <c r="A51" s="3"/>
      <c r="B51" s="3"/>
      <c r="C51" s="20" t="s">
        <v>325</v>
      </c>
      <c r="D51" s="5" t="s">
        <v>411</v>
      </c>
      <c r="E51" s="16">
        <v>6870</v>
      </c>
      <c r="F51" s="320"/>
      <c r="G51" s="324"/>
      <c r="H51" s="321">
        <v>543.42857142857133</v>
      </c>
      <c r="I51" s="322">
        <f t="shared" si="0"/>
        <v>543.42857142857133</v>
      </c>
      <c r="J51" s="323"/>
    </row>
    <row r="52" spans="1:10" ht="30">
      <c r="A52" s="3"/>
      <c r="B52" s="3"/>
      <c r="C52" s="20" t="s">
        <v>325</v>
      </c>
      <c r="D52" s="5" t="s">
        <v>412</v>
      </c>
      <c r="E52" s="16">
        <v>6870</v>
      </c>
      <c r="F52" s="320"/>
      <c r="G52" s="324"/>
      <c r="H52" s="321">
        <v>543.42857142857133</v>
      </c>
      <c r="I52" s="322">
        <f t="shared" si="0"/>
        <v>543.42857142857133</v>
      </c>
      <c r="J52" s="323"/>
    </row>
    <row r="54" spans="1:10">
      <c r="A54" s="325"/>
      <c r="B54" s="325" t="s">
        <v>10</v>
      </c>
      <c r="C54" s="325" t="s">
        <v>2199</v>
      </c>
      <c r="D54" s="325" t="s">
        <v>2200</v>
      </c>
      <c r="E54" s="325" t="s">
        <v>2201</v>
      </c>
      <c r="F54" s="325" t="s">
        <v>2202</v>
      </c>
      <c r="G54" s="325" t="s">
        <v>2203</v>
      </c>
      <c r="H54" s="325" t="s">
        <v>2204</v>
      </c>
    </row>
    <row r="55" spans="1:10">
      <c r="A55" s="327" t="str">
        <f>LEFT(B55,6)</f>
        <v>EVL001</v>
      </c>
      <c r="B55" s="327" t="s">
        <v>2205</v>
      </c>
      <c r="C55" s="327" t="s">
        <v>2206</v>
      </c>
      <c r="D55" s="327" t="s">
        <v>2207</v>
      </c>
      <c r="E55" s="327" t="s">
        <v>2207</v>
      </c>
      <c r="F55" s="327" t="s">
        <v>2208</v>
      </c>
      <c r="G55" s="316">
        <v>7324.7999999999993</v>
      </c>
      <c r="H55" s="316">
        <v>4101.8879999999999</v>
      </c>
    </row>
    <row r="56" spans="1:10">
      <c r="A56" s="327" t="str">
        <f t="shared" ref="A56:A119" si="1">LEFT(B56,6)</f>
        <v>EVL002</v>
      </c>
      <c r="B56" s="327" t="s">
        <v>2209</v>
      </c>
      <c r="C56" s="327" t="s">
        <v>93</v>
      </c>
      <c r="D56" s="327" t="s">
        <v>2207</v>
      </c>
      <c r="E56" s="327" t="s">
        <v>2207</v>
      </c>
      <c r="F56" s="327" t="s">
        <v>2208</v>
      </c>
      <c r="G56" s="316">
        <v>5045.8285714285712</v>
      </c>
      <c r="H56" s="316">
        <v>2825.6640000000002</v>
      </c>
    </row>
    <row r="57" spans="1:10">
      <c r="A57" s="327" t="str">
        <f t="shared" si="1"/>
        <v>EVL003</v>
      </c>
      <c r="B57" s="327" t="s">
        <v>2210</v>
      </c>
      <c r="C57" s="327" t="s">
        <v>96</v>
      </c>
      <c r="D57" s="327" t="s">
        <v>2207</v>
      </c>
      <c r="E57" s="327" t="s">
        <v>2207</v>
      </c>
      <c r="F57" s="327" t="s">
        <v>2211</v>
      </c>
      <c r="G57" s="316">
        <v>5220.6857142857143</v>
      </c>
      <c r="H57" s="316">
        <v>2923.5840000000003</v>
      </c>
    </row>
    <row r="58" spans="1:10">
      <c r="A58" s="327" t="str">
        <f t="shared" si="1"/>
        <v>EVL004</v>
      </c>
      <c r="B58" s="327" t="s">
        <v>2212</v>
      </c>
      <c r="C58" s="327" t="s">
        <v>99</v>
      </c>
      <c r="D58" s="327" t="s">
        <v>2207</v>
      </c>
      <c r="E58" s="327" t="s">
        <v>2207</v>
      </c>
      <c r="F58" s="327" t="s">
        <v>2208</v>
      </c>
      <c r="G58" s="316">
        <v>5366.4</v>
      </c>
      <c r="H58" s="316">
        <v>3005.1840000000002</v>
      </c>
    </row>
    <row r="59" spans="1:10">
      <c r="A59" s="327" t="str">
        <f t="shared" si="1"/>
        <v>EVL005</v>
      </c>
      <c r="B59" s="327" t="s">
        <v>2213</v>
      </c>
      <c r="C59" s="327" t="s">
        <v>2214</v>
      </c>
      <c r="D59" s="327" t="s">
        <v>2207</v>
      </c>
      <c r="E59" s="327" t="s">
        <v>2207</v>
      </c>
      <c r="F59" s="327" t="s">
        <v>2211</v>
      </c>
      <c r="G59" s="316">
        <v>7517.1428571428569</v>
      </c>
      <c r="H59" s="316">
        <v>4209.6000000000004</v>
      </c>
    </row>
    <row r="60" spans="1:10">
      <c r="A60" s="327" t="str">
        <f t="shared" si="1"/>
        <v>EVL006</v>
      </c>
      <c r="B60" s="327" t="s">
        <v>2215</v>
      </c>
      <c r="C60" s="327" t="s">
        <v>625</v>
      </c>
      <c r="D60" s="327" t="s">
        <v>2207</v>
      </c>
      <c r="E60" s="327" t="s">
        <v>2207</v>
      </c>
      <c r="F60" s="327" t="s">
        <v>2208</v>
      </c>
      <c r="G60" s="316">
        <v>4958.3999999999996</v>
      </c>
      <c r="H60" s="316">
        <v>2776.7040000000002</v>
      </c>
    </row>
    <row r="61" spans="1:10">
      <c r="A61" s="327" t="str">
        <f t="shared" si="1"/>
        <v>EVL007</v>
      </c>
      <c r="B61" s="327" t="s">
        <v>2216</v>
      </c>
      <c r="C61" s="327" t="s">
        <v>626</v>
      </c>
      <c r="D61" s="327" t="s">
        <v>2207</v>
      </c>
      <c r="E61" s="327" t="s">
        <v>2207</v>
      </c>
      <c r="F61" s="327" t="s">
        <v>2211</v>
      </c>
      <c r="G61" s="316">
        <v>5214.8571428571422</v>
      </c>
      <c r="H61" s="316">
        <v>2920.32</v>
      </c>
    </row>
    <row r="62" spans="1:10">
      <c r="A62" s="327" t="str">
        <f t="shared" si="1"/>
        <v>EVL008</v>
      </c>
      <c r="B62" s="327" t="s">
        <v>2217</v>
      </c>
      <c r="C62" s="327" t="s">
        <v>627</v>
      </c>
      <c r="D62" s="327" t="s">
        <v>2207</v>
      </c>
      <c r="E62" s="327" t="s">
        <v>2207</v>
      </c>
      <c r="F62" s="327" t="s">
        <v>2208</v>
      </c>
      <c r="G62" s="316">
        <v>5278.9714285714281</v>
      </c>
      <c r="H62" s="316">
        <v>2956.2240000000002</v>
      </c>
    </row>
    <row r="63" spans="1:10">
      <c r="A63" s="327" t="str">
        <f t="shared" si="1"/>
        <v>EVL009</v>
      </c>
      <c r="B63" s="327" t="s">
        <v>2218</v>
      </c>
      <c r="C63" s="327" t="s">
        <v>108</v>
      </c>
      <c r="D63" s="327" t="s">
        <v>2207</v>
      </c>
      <c r="E63" s="327" t="s">
        <v>2207</v>
      </c>
      <c r="F63" s="327" t="s">
        <v>2211</v>
      </c>
      <c r="G63" s="316">
        <v>4393.028571428571</v>
      </c>
      <c r="H63" s="316">
        <v>2460.096</v>
      </c>
    </row>
    <row r="64" spans="1:10">
      <c r="A64" s="327" t="str">
        <f t="shared" si="1"/>
        <v>EVL010</v>
      </c>
      <c r="B64" s="327" t="s">
        <v>2219</v>
      </c>
      <c r="C64" s="327" t="s">
        <v>2220</v>
      </c>
      <c r="D64" s="327" t="s">
        <v>2207</v>
      </c>
      <c r="E64" s="327" t="s">
        <v>2207</v>
      </c>
      <c r="F64" s="327" t="s">
        <v>2208</v>
      </c>
      <c r="G64" s="316">
        <v>4075.3714285714282</v>
      </c>
      <c r="H64" s="316">
        <v>2282.2080000000001</v>
      </c>
    </row>
    <row r="65" spans="1:8">
      <c r="A65" s="327" t="str">
        <f t="shared" si="1"/>
        <v>EVL011</v>
      </c>
      <c r="B65" s="327" t="s">
        <v>2221</v>
      </c>
      <c r="C65" s="327" t="s">
        <v>2222</v>
      </c>
      <c r="D65" s="327" t="s">
        <v>2207</v>
      </c>
      <c r="E65" s="327" t="s">
        <v>2207</v>
      </c>
      <c r="F65" s="327" t="s">
        <v>2211</v>
      </c>
      <c r="G65" s="316">
        <v>4156.9714285714281</v>
      </c>
      <c r="H65" s="316">
        <v>2327.904</v>
      </c>
    </row>
    <row r="66" spans="1:8">
      <c r="A66" s="327" t="str">
        <f t="shared" si="1"/>
        <v>EVL012</v>
      </c>
      <c r="B66" s="327" t="s">
        <v>2223</v>
      </c>
      <c r="C66" s="327" t="s">
        <v>2224</v>
      </c>
      <c r="D66" s="327" t="s">
        <v>2207</v>
      </c>
      <c r="E66" s="327" t="s">
        <v>2207</v>
      </c>
      <c r="F66" s="327" t="s">
        <v>2211</v>
      </c>
      <c r="G66" s="316">
        <v>4156.9714285714281</v>
      </c>
      <c r="H66" s="316">
        <v>2327.904</v>
      </c>
    </row>
    <row r="67" spans="1:8">
      <c r="A67" s="327" t="str">
        <f t="shared" si="1"/>
        <v>EVL013</v>
      </c>
      <c r="B67" s="328" t="s">
        <v>2225</v>
      </c>
      <c r="C67" s="328" t="s">
        <v>2226</v>
      </c>
      <c r="D67" s="328" t="s">
        <v>2207</v>
      </c>
      <c r="E67" s="328" t="s">
        <v>2207</v>
      </c>
      <c r="F67" s="328" t="s">
        <v>2211</v>
      </c>
      <c r="G67" s="316">
        <v>4754.3999999999996</v>
      </c>
      <c r="H67" s="316">
        <v>2662.4639999999999</v>
      </c>
    </row>
    <row r="68" spans="1:8">
      <c r="A68" s="327" t="str">
        <f t="shared" si="1"/>
        <v>EVL014</v>
      </c>
      <c r="B68" s="328" t="s">
        <v>2227</v>
      </c>
      <c r="C68" s="328" t="s">
        <v>2228</v>
      </c>
      <c r="D68" s="328" t="s">
        <v>2207</v>
      </c>
      <c r="E68" s="328" t="s">
        <v>2207</v>
      </c>
      <c r="F68" s="328" t="s">
        <v>2208</v>
      </c>
      <c r="G68" s="316">
        <v>4841.8285714285721</v>
      </c>
      <c r="H68" s="316">
        <v>2711.4240000000004</v>
      </c>
    </row>
    <row r="69" spans="1:8">
      <c r="A69" s="327" t="str">
        <f t="shared" si="1"/>
        <v>EVL015</v>
      </c>
      <c r="B69" s="328" t="s">
        <v>2229</v>
      </c>
      <c r="C69" s="328" t="s">
        <v>110</v>
      </c>
      <c r="D69" s="328" t="s">
        <v>2207</v>
      </c>
      <c r="E69" s="328" t="s">
        <v>2207</v>
      </c>
      <c r="F69" s="328" t="s">
        <v>2211</v>
      </c>
      <c r="G69" s="374">
        <v>5267.3142857142848</v>
      </c>
      <c r="H69" s="316">
        <v>2949.6959999999999</v>
      </c>
    </row>
    <row r="70" spans="1:8">
      <c r="A70" s="327" t="str">
        <f t="shared" si="1"/>
        <v>EVL016</v>
      </c>
      <c r="B70" s="328" t="s">
        <v>2230</v>
      </c>
      <c r="C70" s="328" t="s">
        <v>545</v>
      </c>
      <c r="D70" s="328" t="s">
        <v>2207</v>
      </c>
      <c r="E70" s="328" t="s">
        <v>2207</v>
      </c>
      <c r="F70" s="328" t="s">
        <v>2211</v>
      </c>
      <c r="G70" s="316">
        <v>4474.6285714285705</v>
      </c>
      <c r="H70" s="316">
        <v>2505.7919999999999</v>
      </c>
    </row>
    <row r="71" spans="1:8">
      <c r="A71" s="327" t="str">
        <f t="shared" si="1"/>
        <v>EVL017</v>
      </c>
      <c r="B71" s="328" t="s">
        <v>2231</v>
      </c>
      <c r="C71" s="328" t="s">
        <v>112</v>
      </c>
      <c r="D71" s="328" t="s">
        <v>2207</v>
      </c>
      <c r="E71" s="328" t="s">
        <v>2207</v>
      </c>
      <c r="F71" s="328" t="s">
        <v>2208</v>
      </c>
      <c r="G71" s="316">
        <v>5471.3142857142857</v>
      </c>
      <c r="H71" s="316">
        <v>3063.9360000000001</v>
      </c>
    </row>
    <row r="72" spans="1:8">
      <c r="A72" s="327" t="str">
        <f t="shared" si="1"/>
        <v>EVL018</v>
      </c>
      <c r="B72" s="328" t="s">
        <v>2232</v>
      </c>
      <c r="C72" s="328" t="s">
        <v>114</v>
      </c>
      <c r="D72" s="328" t="s">
        <v>2207</v>
      </c>
      <c r="E72" s="328" t="s">
        <v>2207</v>
      </c>
      <c r="F72" s="328" t="s">
        <v>2211</v>
      </c>
      <c r="G72" s="316">
        <v>4626.1714285714288</v>
      </c>
      <c r="H72" s="316">
        <v>2590.6560000000004</v>
      </c>
    </row>
    <row r="73" spans="1:8">
      <c r="A73" s="327" t="str">
        <f t="shared" si="1"/>
        <v>EVL019</v>
      </c>
      <c r="B73" s="328" t="s">
        <v>2233</v>
      </c>
      <c r="C73" s="328" t="s">
        <v>116</v>
      </c>
      <c r="D73" s="328" t="s">
        <v>2207</v>
      </c>
      <c r="E73" s="328" t="s">
        <v>2207</v>
      </c>
      <c r="F73" s="328" t="s">
        <v>2208</v>
      </c>
      <c r="G73" s="316">
        <v>4865.1428571428569</v>
      </c>
      <c r="H73" s="316">
        <v>2724.48</v>
      </c>
    </row>
    <row r="74" spans="1:8">
      <c r="A74" s="327" t="str">
        <f t="shared" si="1"/>
        <v>EVL020</v>
      </c>
      <c r="B74" s="328" t="s">
        <v>2234</v>
      </c>
      <c r="C74" s="328" t="s">
        <v>119</v>
      </c>
      <c r="D74" s="328" t="s">
        <v>2207</v>
      </c>
      <c r="E74" s="328" t="s">
        <v>2207</v>
      </c>
      <c r="F74" s="328" t="s">
        <v>2208</v>
      </c>
      <c r="G74" s="316">
        <v>4999.2</v>
      </c>
      <c r="H74" s="316">
        <v>2799.5520000000001</v>
      </c>
    </row>
    <row r="75" spans="1:8">
      <c r="A75" s="327" t="str">
        <f t="shared" si="1"/>
        <v>EVL021</v>
      </c>
      <c r="B75" s="328" t="s">
        <v>2235</v>
      </c>
      <c r="C75" s="328" t="s">
        <v>122</v>
      </c>
      <c r="D75" s="328" t="s">
        <v>2207</v>
      </c>
      <c r="E75" s="328" t="s">
        <v>2207</v>
      </c>
      <c r="F75" s="328" t="s">
        <v>2211</v>
      </c>
      <c r="G75" s="316">
        <v>6007.5428571428565</v>
      </c>
      <c r="H75" s="316">
        <v>3364.2240000000002</v>
      </c>
    </row>
    <row r="76" spans="1:8">
      <c r="A76" s="327" t="str">
        <f t="shared" si="1"/>
        <v>EVL022</v>
      </c>
      <c r="B76" s="328" t="s">
        <v>2236</v>
      </c>
      <c r="C76" s="328" t="s">
        <v>124</v>
      </c>
      <c r="D76" s="328" t="s">
        <v>2207</v>
      </c>
      <c r="E76" s="328" t="s">
        <v>2207</v>
      </c>
      <c r="F76" s="328" t="s">
        <v>2208</v>
      </c>
      <c r="G76" s="316">
        <v>5955.0857142857149</v>
      </c>
      <c r="H76" s="316">
        <v>3334.8480000000004</v>
      </c>
    </row>
    <row r="77" spans="1:8">
      <c r="A77" s="327" t="str">
        <f t="shared" si="1"/>
        <v>EVL023</v>
      </c>
      <c r="B77" s="328" t="s">
        <v>2237</v>
      </c>
      <c r="C77" s="328" t="s">
        <v>126</v>
      </c>
      <c r="D77" s="328" t="s">
        <v>2207</v>
      </c>
      <c r="E77" s="328" t="s">
        <v>2207</v>
      </c>
      <c r="F77" s="328" t="s">
        <v>2208</v>
      </c>
      <c r="G77" s="316">
        <v>7030.4571428571426</v>
      </c>
      <c r="H77" s="316">
        <v>3937.056</v>
      </c>
    </row>
    <row r="78" spans="1:8">
      <c r="A78" s="327" t="str">
        <f t="shared" si="1"/>
        <v>EVL024</v>
      </c>
      <c r="B78" s="328" t="s">
        <v>2238</v>
      </c>
      <c r="C78" s="328" t="s">
        <v>128</v>
      </c>
      <c r="D78" s="328" t="s">
        <v>2207</v>
      </c>
      <c r="E78" s="328" t="s">
        <v>2207</v>
      </c>
      <c r="F78" s="328" t="s">
        <v>2208</v>
      </c>
      <c r="G78" s="316">
        <v>7269.4285714285716</v>
      </c>
      <c r="H78" s="316">
        <v>4070.8800000000006</v>
      </c>
    </row>
    <row r="79" spans="1:8">
      <c r="A79" s="327" t="str">
        <f t="shared" si="1"/>
        <v>EVL025</v>
      </c>
      <c r="B79" s="328" t="s">
        <v>2239</v>
      </c>
      <c r="C79" s="328" t="s">
        <v>130</v>
      </c>
      <c r="D79" s="328" t="s">
        <v>2207</v>
      </c>
      <c r="E79" s="328" t="s">
        <v>2207</v>
      </c>
      <c r="F79" s="328" t="s">
        <v>2211</v>
      </c>
      <c r="G79" s="316">
        <v>6010.4571428571417</v>
      </c>
      <c r="H79" s="316">
        <v>3365.8559999999998</v>
      </c>
    </row>
    <row r="80" spans="1:8">
      <c r="A80" s="327" t="str">
        <f t="shared" si="1"/>
        <v>EVL026</v>
      </c>
      <c r="B80" s="328" t="s">
        <v>2240</v>
      </c>
      <c r="C80" s="328" t="s">
        <v>132</v>
      </c>
      <c r="D80" s="328" t="s">
        <v>2207</v>
      </c>
      <c r="E80" s="328" t="s">
        <v>2207</v>
      </c>
      <c r="F80" s="328" t="s">
        <v>2208</v>
      </c>
      <c r="G80" s="316">
        <v>6249.4285714285716</v>
      </c>
      <c r="H80" s="316">
        <v>3499.6800000000003</v>
      </c>
    </row>
    <row r="81" spans="1:8">
      <c r="A81" s="327" t="str">
        <f t="shared" si="1"/>
        <v>EVL027</v>
      </c>
      <c r="B81" s="328" t="s">
        <v>2241</v>
      </c>
      <c r="C81" s="328" t="s">
        <v>2242</v>
      </c>
      <c r="D81" s="328" t="s">
        <v>2207</v>
      </c>
      <c r="E81" s="328" t="s">
        <v>2207</v>
      </c>
      <c r="F81" s="328" t="s">
        <v>2211</v>
      </c>
      <c r="G81" s="316">
        <v>7192.1428571428569</v>
      </c>
      <c r="H81" s="316">
        <v>4027.6000000000004</v>
      </c>
    </row>
    <row r="82" spans="1:8">
      <c r="A82" s="327" t="str">
        <f t="shared" si="1"/>
        <v>EVL028</v>
      </c>
      <c r="B82" s="328" t="s">
        <v>2243</v>
      </c>
      <c r="C82" s="328" t="s">
        <v>273</v>
      </c>
      <c r="D82" s="328" t="s">
        <v>2207</v>
      </c>
      <c r="E82" s="328" t="s">
        <v>2207</v>
      </c>
      <c r="F82" s="328" t="s">
        <v>2208</v>
      </c>
      <c r="G82" s="316">
        <v>4264.7999999999993</v>
      </c>
      <c r="H82" s="316">
        <v>2388.288</v>
      </c>
    </row>
    <row r="83" spans="1:8">
      <c r="A83" s="327" t="str">
        <f t="shared" si="1"/>
        <v>EVL029</v>
      </c>
      <c r="B83" s="328" t="s">
        <v>2244</v>
      </c>
      <c r="C83" s="328" t="s">
        <v>2245</v>
      </c>
      <c r="D83" s="328" t="s">
        <v>2207</v>
      </c>
      <c r="E83" s="328" t="s">
        <v>2207</v>
      </c>
      <c r="F83" s="328" t="s">
        <v>2211</v>
      </c>
      <c r="G83" s="316">
        <v>7114.9714285714281</v>
      </c>
      <c r="H83" s="316">
        <v>3984.384</v>
      </c>
    </row>
    <row r="84" spans="1:8">
      <c r="A84" s="327" t="str">
        <f t="shared" si="1"/>
        <v>EVL030</v>
      </c>
      <c r="B84" s="328" t="s">
        <v>2246</v>
      </c>
      <c r="C84" s="328" t="s">
        <v>540</v>
      </c>
      <c r="D84" s="328" t="s">
        <v>2207</v>
      </c>
      <c r="E84" s="328" t="s">
        <v>2207</v>
      </c>
      <c r="F84" s="328" t="s">
        <v>2208</v>
      </c>
      <c r="G84" s="316">
        <v>3926.7428571428568</v>
      </c>
      <c r="H84" s="316">
        <v>2198.9760000000001</v>
      </c>
    </row>
    <row r="85" spans="1:8">
      <c r="A85" s="327" t="str">
        <f t="shared" si="1"/>
        <v>EVL031</v>
      </c>
      <c r="B85" s="328" t="s">
        <v>2247</v>
      </c>
      <c r="C85" s="328" t="s">
        <v>472</v>
      </c>
      <c r="D85" s="328" t="s">
        <v>2207</v>
      </c>
      <c r="E85" s="328" t="s">
        <v>2207</v>
      </c>
      <c r="F85" s="328" t="s">
        <v>2211</v>
      </c>
      <c r="G85" s="316">
        <v>5066.2285714285717</v>
      </c>
      <c r="H85" s="316">
        <v>2837.0880000000002</v>
      </c>
    </row>
    <row r="86" spans="1:8">
      <c r="A86" s="327" t="str">
        <f t="shared" si="1"/>
        <v>EVL032</v>
      </c>
      <c r="B86" s="328" t="s">
        <v>2248</v>
      </c>
      <c r="C86" s="328" t="s">
        <v>2249</v>
      </c>
      <c r="D86" s="328" t="s">
        <v>2207</v>
      </c>
      <c r="E86" s="328" t="s">
        <v>2207</v>
      </c>
      <c r="F86" s="328" t="s">
        <v>2211</v>
      </c>
      <c r="G86" s="316">
        <v>4346.3999999999996</v>
      </c>
      <c r="H86" s="316">
        <v>2433.9839999999999</v>
      </c>
    </row>
    <row r="87" spans="1:8">
      <c r="A87" s="327" t="str">
        <f t="shared" si="1"/>
        <v>EVL034</v>
      </c>
      <c r="B87" s="328" t="s">
        <v>2250</v>
      </c>
      <c r="C87" s="328" t="s">
        <v>2251</v>
      </c>
      <c r="D87" s="328" t="s">
        <v>2207</v>
      </c>
      <c r="E87" s="328" t="s">
        <v>2207</v>
      </c>
      <c r="F87" s="328" t="s">
        <v>2211</v>
      </c>
      <c r="G87" s="316">
        <v>4521.2571428571437</v>
      </c>
      <c r="H87" s="316">
        <v>2531.9040000000005</v>
      </c>
    </row>
    <row r="88" spans="1:8">
      <c r="A88" s="327" t="str">
        <f t="shared" si="1"/>
        <v>EVL035</v>
      </c>
      <c r="B88" s="328" t="s">
        <v>2252</v>
      </c>
      <c r="C88" s="328" t="s">
        <v>317</v>
      </c>
      <c r="D88" s="328" t="s">
        <v>2207</v>
      </c>
      <c r="E88" s="328" t="s">
        <v>2207</v>
      </c>
      <c r="F88" s="328" t="s">
        <v>2208</v>
      </c>
      <c r="G88" s="316">
        <v>5529.5999999999995</v>
      </c>
      <c r="H88" s="316">
        <v>3096.576</v>
      </c>
    </row>
    <row r="89" spans="1:8">
      <c r="A89" s="327" t="str">
        <f t="shared" si="1"/>
        <v>EVL036</v>
      </c>
      <c r="B89" s="328" t="s">
        <v>2253</v>
      </c>
      <c r="C89" s="328" t="s">
        <v>630</v>
      </c>
      <c r="D89" s="328" t="s">
        <v>2207</v>
      </c>
      <c r="E89" s="328" t="s">
        <v>2207</v>
      </c>
      <c r="F89" s="328" t="s">
        <v>2208</v>
      </c>
      <c r="G89" s="316">
        <v>5422.6</v>
      </c>
      <c r="H89" s="316">
        <v>3036.6560000000004</v>
      </c>
    </row>
    <row r="90" spans="1:8">
      <c r="A90" s="327" t="str">
        <f t="shared" si="1"/>
        <v>EVL037</v>
      </c>
      <c r="B90" s="328" t="s">
        <v>2254</v>
      </c>
      <c r="C90" s="328" t="s">
        <v>304</v>
      </c>
      <c r="D90" s="328" t="s">
        <v>2207</v>
      </c>
      <c r="E90" s="328" t="s">
        <v>2207</v>
      </c>
      <c r="F90" s="328" t="s">
        <v>2208</v>
      </c>
      <c r="G90" s="316">
        <v>4786.4571428571426</v>
      </c>
      <c r="H90" s="316">
        <v>2680.4160000000002</v>
      </c>
    </row>
    <row r="91" spans="1:8">
      <c r="A91" s="327" t="str">
        <f t="shared" si="1"/>
        <v>EVL038</v>
      </c>
      <c r="B91" s="328" t="s">
        <v>2255</v>
      </c>
      <c r="C91" s="328" t="s">
        <v>340</v>
      </c>
      <c r="D91" s="328" t="s">
        <v>2207</v>
      </c>
      <c r="E91" s="328" t="s">
        <v>2207</v>
      </c>
      <c r="F91" s="328" t="s">
        <v>2208</v>
      </c>
      <c r="G91" s="316">
        <v>4920.5142857142855</v>
      </c>
      <c r="H91" s="316">
        <v>2755.4880000000003</v>
      </c>
    </row>
    <row r="92" spans="1:8">
      <c r="A92" s="327" t="str">
        <f t="shared" si="1"/>
        <v>EVL040</v>
      </c>
      <c r="B92" s="328" t="s">
        <v>2256</v>
      </c>
      <c r="C92" s="328" t="s">
        <v>527</v>
      </c>
      <c r="D92" s="328" t="s">
        <v>2207</v>
      </c>
      <c r="E92" s="328" t="s">
        <v>2207</v>
      </c>
      <c r="F92" s="328" t="s">
        <v>2208</v>
      </c>
      <c r="G92" s="316">
        <v>5995.8857142857132</v>
      </c>
      <c r="H92" s="316">
        <v>3357.6959999999999</v>
      </c>
    </row>
    <row r="93" spans="1:8">
      <c r="A93" s="327" t="str">
        <f t="shared" si="1"/>
        <v>EVL041</v>
      </c>
      <c r="B93" s="328" t="s">
        <v>2257</v>
      </c>
      <c r="C93" s="328" t="s">
        <v>471</v>
      </c>
      <c r="D93" s="328" t="s">
        <v>2207</v>
      </c>
      <c r="E93" s="328" t="s">
        <v>2207</v>
      </c>
      <c r="F93" s="328" t="s">
        <v>2208</v>
      </c>
      <c r="G93" s="316">
        <v>6951.7714285714283</v>
      </c>
      <c r="H93" s="316">
        <v>3892.9920000000002</v>
      </c>
    </row>
    <row r="94" spans="1:8">
      <c r="A94" s="327" t="str">
        <f t="shared" si="1"/>
        <v>EVL042</v>
      </c>
      <c r="B94" s="328" t="s">
        <v>2258</v>
      </c>
      <c r="C94" s="328" t="s">
        <v>349</v>
      </c>
      <c r="D94" s="328" t="s">
        <v>2207</v>
      </c>
      <c r="E94" s="328" t="s">
        <v>2207</v>
      </c>
      <c r="F94" s="328" t="s">
        <v>2211</v>
      </c>
      <c r="G94" s="316">
        <v>7190.7428571428582</v>
      </c>
      <c r="H94" s="316">
        <v>4026.8160000000007</v>
      </c>
    </row>
    <row r="95" spans="1:8">
      <c r="A95" s="327" t="str">
        <f t="shared" si="1"/>
        <v>EVL044</v>
      </c>
      <c r="B95" s="328" t="s">
        <v>2259</v>
      </c>
      <c r="C95" s="328" t="s">
        <v>528</v>
      </c>
      <c r="D95" s="328" t="s">
        <v>2207</v>
      </c>
      <c r="E95" s="328" t="s">
        <v>2207</v>
      </c>
      <c r="F95" s="328" t="s">
        <v>2208</v>
      </c>
      <c r="G95" s="316">
        <v>5995.8857142857132</v>
      </c>
      <c r="H95" s="316">
        <v>3357.6959999999999</v>
      </c>
    </row>
    <row r="96" spans="1:8">
      <c r="A96" s="327" t="str">
        <f t="shared" si="1"/>
        <v>EVL045</v>
      </c>
      <c r="B96" s="328" t="s">
        <v>2260</v>
      </c>
      <c r="C96" s="328" t="s">
        <v>2261</v>
      </c>
      <c r="D96" s="328" t="s">
        <v>2207</v>
      </c>
      <c r="E96" s="328" t="s">
        <v>2207</v>
      </c>
      <c r="F96" s="328" t="s">
        <v>2208</v>
      </c>
      <c r="G96" s="316">
        <v>7773.5999999999995</v>
      </c>
      <c r="H96" s="316">
        <v>4353.2160000000003</v>
      </c>
    </row>
    <row r="97" spans="1:8">
      <c r="A97" s="327" t="str">
        <f t="shared" si="1"/>
        <v>EVL046</v>
      </c>
      <c r="B97" s="328" t="s">
        <v>2262</v>
      </c>
      <c r="C97" s="328" t="s">
        <v>524</v>
      </c>
      <c r="D97" s="328" t="s">
        <v>2207</v>
      </c>
      <c r="E97" s="328" t="s">
        <v>2207</v>
      </c>
      <c r="F97" s="328" t="s">
        <v>2208</v>
      </c>
      <c r="G97" s="316">
        <v>4381.3714285714286</v>
      </c>
      <c r="H97" s="316">
        <v>2453.5680000000002</v>
      </c>
    </row>
    <row r="98" spans="1:8">
      <c r="A98" s="327" t="str">
        <f t="shared" si="1"/>
        <v>EVL047</v>
      </c>
      <c r="B98" s="328" t="s">
        <v>2263</v>
      </c>
      <c r="C98" s="328" t="s">
        <v>2264</v>
      </c>
      <c r="D98" s="328" t="s">
        <v>2207</v>
      </c>
      <c r="E98" s="328" t="s">
        <v>2207</v>
      </c>
      <c r="F98" s="328" t="s">
        <v>2208</v>
      </c>
      <c r="G98" s="316">
        <v>7470.5142857142855</v>
      </c>
      <c r="H98" s="316">
        <v>4183.4880000000003</v>
      </c>
    </row>
    <row r="99" spans="1:8">
      <c r="A99" s="327" t="str">
        <f t="shared" si="1"/>
        <v>EVL048</v>
      </c>
      <c r="B99" s="328" t="s">
        <v>2265</v>
      </c>
      <c r="C99" s="328" t="s">
        <v>542</v>
      </c>
      <c r="D99" s="328" t="s">
        <v>2207</v>
      </c>
      <c r="E99" s="328" t="s">
        <v>2207</v>
      </c>
      <c r="F99" s="328" t="s">
        <v>2208</v>
      </c>
      <c r="G99" s="316">
        <v>4183.2</v>
      </c>
      <c r="H99" s="316">
        <v>2342.5920000000001</v>
      </c>
    </row>
    <row r="100" spans="1:8">
      <c r="A100" s="327" t="str">
        <f t="shared" si="1"/>
        <v>EVL049</v>
      </c>
      <c r="B100" s="328" t="s">
        <v>2266</v>
      </c>
      <c r="C100" s="328" t="s">
        <v>473</v>
      </c>
      <c r="D100" s="328" t="s">
        <v>2207</v>
      </c>
      <c r="E100" s="328" t="s">
        <v>2207</v>
      </c>
      <c r="F100" s="328" t="s">
        <v>2208</v>
      </c>
      <c r="G100" s="316">
        <v>5092.4571428571417</v>
      </c>
      <c r="H100" s="316">
        <v>2851.7759999999998</v>
      </c>
    </row>
    <row r="101" spans="1:8">
      <c r="A101" s="327" t="str">
        <f t="shared" si="1"/>
        <v>EVL051</v>
      </c>
      <c r="B101" s="328" t="s">
        <v>2267</v>
      </c>
      <c r="C101" s="328" t="s">
        <v>319</v>
      </c>
      <c r="D101" s="328" t="s">
        <v>2207</v>
      </c>
      <c r="E101" s="328" t="s">
        <v>2207</v>
      </c>
      <c r="F101" s="328" t="s">
        <v>2211</v>
      </c>
      <c r="G101" s="316">
        <v>5343.0857142857139</v>
      </c>
      <c r="H101" s="316">
        <v>2992.1280000000002</v>
      </c>
    </row>
    <row r="102" spans="1:8">
      <c r="A102" s="327" t="str">
        <f t="shared" si="1"/>
        <v>EVL053</v>
      </c>
      <c r="B102" s="328" t="s">
        <v>2268</v>
      </c>
      <c r="C102" s="328" t="s">
        <v>310</v>
      </c>
      <c r="D102" s="328" t="s">
        <v>2207</v>
      </c>
      <c r="E102" s="328" t="s">
        <v>2207</v>
      </c>
      <c r="F102" s="328" t="s">
        <v>2208</v>
      </c>
      <c r="G102" s="316">
        <v>4841.8285714285721</v>
      </c>
      <c r="H102" s="316">
        <v>2711.4240000000004</v>
      </c>
    </row>
    <row r="103" spans="1:8">
      <c r="A103" s="327" t="str">
        <f t="shared" si="1"/>
        <v>EVL054</v>
      </c>
      <c r="B103" s="328" t="s">
        <v>2269</v>
      </c>
      <c r="C103" s="328" t="s">
        <v>629</v>
      </c>
      <c r="D103" s="328" t="s">
        <v>2207</v>
      </c>
      <c r="E103" s="328" t="s">
        <v>2207</v>
      </c>
      <c r="F103" s="328" t="s">
        <v>2208</v>
      </c>
      <c r="G103" s="316">
        <v>4756.028571428571</v>
      </c>
      <c r="H103" s="316">
        <v>2663.3760000000002</v>
      </c>
    </row>
    <row r="104" spans="1:8">
      <c r="A104" s="327" t="str">
        <f t="shared" si="1"/>
        <v>EVL055</v>
      </c>
      <c r="B104" s="328" t="s">
        <v>2270</v>
      </c>
      <c r="C104" s="328" t="s">
        <v>2271</v>
      </c>
      <c r="D104" s="328" t="s">
        <v>2207</v>
      </c>
      <c r="E104" s="328" t="s">
        <v>2207</v>
      </c>
      <c r="F104" s="328" t="s">
        <v>2208</v>
      </c>
      <c r="G104" s="316">
        <v>7336.4571428571426</v>
      </c>
      <c r="H104" s="316">
        <v>4108.4160000000002</v>
      </c>
    </row>
    <row r="105" spans="1:8">
      <c r="A105" s="327" t="str">
        <f t="shared" si="1"/>
        <v>EVL056</v>
      </c>
      <c r="B105" s="328" t="s">
        <v>2272</v>
      </c>
      <c r="C105" s="328" t="s">
        <v>2273</v>
      </c>
      <c r="D105" s="328" t="s">
        <v>2207</v>
      </c>
      <c r="E105" s="328" t="s">
        <v>2207</v>
      </c>
      <c r="F105" s="328" t="s">
        <v>2208</v>
      </c>
      <c r="G105" s="316">
        <v>7114.9714285714281</v>
      </c>
      <c r="H105" s="316">
        <v>3984.384</v>
      </c>
    </row>
    <row r="106" spans="1:8">
      <c r="A106" s="327" t="str">
        <f t="shared" si="1"/>
        <v>EVL059</v>
      </c>
      <c r="B106" s="328" t="s">
        <v>2274</v>
      </c>
      <c r="C106" s="328" t="s">
        <v>2275</v>
      </c>
      <c r="D106" s="328" t="s">
        <v>2207</v>
      </c>
      <c r="E106" s="328" t="s">
        <v>2207</v>
      </c>
      <c r="F106" s="328" t="s">
        <v>2208</v>
      </c>
      <c r="G106" s="316">
        <v>7517.1428571428569</v>
      </c>
      <c r="H106" s="316">
        <v>4209.6000000000004</v>
      </c>
    </row>
    <row r="107" spans="1:8">
      <c r="A107" s="327" t="str">
        <f t="shared" si="1"/>
        <v>EVL063</v>
      </c>
      <c r="B107" s="328" t="s">
        <v>2276</v>
      </c>
      <c r="C107" s="328" t="s">
        <v>2277</v>
      </c>
      <c r="D107" s="328" t="s">
        <v>2207</v>
      </c>
      <c r="E107" s="328" t="s">
        <v>2207</v>
      </c>
      <c r="F107" s="328" t="s">
        <v>2208</v>
      </c>
      <c r="G107" s="316">
        <v>7779.4285714285716</v>
      </c>
      <c r="H107" s="316">
        <v>4356.4800000000005</v>
      </c>
    </row>
    <row r="108" spans="1:8">
      <c r="A108" s="327" t="str">
        <f t="shared" si="1"/>
        <v>EVL067</v>
      </c>
      <c r="B108" s="328" t="s">
        <v>2278</v>
      </c>
      <c r="C108" s="328" t="s">
        <v>2279</v>
      </c>
      <c r="D108" s="328" t="s">
        <v>2207</v>
      </c>
      <c r="E108" s="328" t="s">
        <v>2207</v>
      </c>
      <c r="F108" s="328" t="s">
        <v>2208</v>
      </c>
      <c r="G108" s="316">
        <v>7138.4571428571426</v>
      </c>
      <c r="H108" s="316">
        <v>3997.5360000000001</v>
      </c>
    </row>
    <row r="109" spans="1:8">
      <c r="A109" s="327" t="str">
        <f t="shared" si="1"/>
        <v>EVL068</v>
      </c>
      <c r="B109" s="328" t="s">
        <v>2280</v>
      </c>
      <c r="C109" s="328" t="s">
        <v>541</v>
      </c>
      <c r="D109" s="328" t="s">
        <v>2207</v>
      </c>
      <c r="E109" s="328" t="s">
        <v>2207</v>
      </c>
      <c r="F109" s="328" t="s">
        <v>2208</v>
      </c>
      <c r="G109" s="316">
        <v>4066.6285714285709</v>
      </c>
      <c r="H109" s="316">
        <v>2277.3119999999999</v>
      </c>
    </row>
    <row r="110" spans="1:8">
      <c r="A110" s="327" t="str">
        <f t="shared" si="1"/>
        <v>EVL070</v>
      </c>
      <c r="B110" s="328" t="s">
        <v>2281</v>
      </c>
      <c r="C110" s="328" t="s">
        <v>2282</v>
      </c>
      <c r="D110" s="328" t="s">
        <v>2207</v>
      </c>
      <c r="E110" s="328" t="s">
        <v>2207</v>
      </c>
      <c r="F110" s="328" t="s">
        <v>2208</v>
      </c>
      <c r="G110" s="316">
        <v>7755.5428571428565</v>
      </c>
      <c r="H110" s="316">
        <v>4343.1040000000003</v>
      </c>
    </row>
    <row r="111" spans="1:8">
      <c r="A111" s="327" t="str">
        <f t="shared" si="1"/>
        <v>EVL071</v>
      </c>
      <c r="B111" s="328" t="s">
        <v>2283</v>
      </c>
      <c r="C111" s="328" t="s">
        <v>2284</v>
      </c>
      <c r="D111" s="328" t="s">
        <v>2207</v>
      </c>
      <c r="E111" s="328" t="s">
        <v>2207</v>
      </c>
      <c r="F111" s="328" t="s">
        <v>2208</v>
      </c>
      <c r="G111" s="316">
        <v>8072.7999999999993</v>
      </c>
      <c r="H111" s="316">
        <v>4520.768</v>
      </c>
    </row>
    <row r="112" spans="1:8">
      <c r="A112" s="327" t="str">
        <f t="shared" si="1"/>
        <v>EVL073</v>
      </c>
      <c r="B112" s="328" t="s">
        <v>2285</v>
      </c>
      <c r="C112" s="328" t="s">
        <v>2286</v>
      </c>
      <c r="D112" s="328" t="s">
        <v>2207</v>
      </c>
      <c r="E112" s="328" t="s">
        <v>2207</v>
      </c>
      <c r="F112" s="328" t="s">
        <v>2208</v>
      </c>
      <c r="G112" s="316">
        <v>4999.2</v>
      </c>
      <c r="H112" s="316">
        <v>2799.5520000000001</v>
      </c>
    </row>
    <row r="113" spans="1:8">
      <c r="A113" s="327" t="str">
        <f t="shared" si="1"/>
        <v>EVL075</v>
      </c>
      <c r="B113" s="328" t="s">
        <v>2287</v>
      </c>
      <c r="C113" s="328" t="s">
        <v>2288</v>
      </c>
      <c r="D113" s="328" t="s">
        <v>2207</v>
      </c>
      <c r="E113" s="328" t="s">
        <v>2207</v>
      </c>
      <c r="F113" s="328" t="s">
        <v>2208</v>
      </c>
      <c r="G113" s="316">
        <v>7269.4285714285716</v>
      </c>
      <c r="H113" s="316">
        <v>4070.8800000000006</v>
      </c>
    </row>
    <row r="114" spans="1:8">
      <c r="A114" s="327" t="str">
        <f t="shared" si="1"/>
        <v>EVL077</v>
      </c>
      <c r="B114" s="328" t="s">
        <v>2289</v>
      </c>
      <c r="C114" s="328" t="s">
        <v>2290</v>
      </c>
      <c r="D114" s="328" t="s">
        <v>2207</v>
      </c>
      <c r="E114" s="328" t="s">
        <v>2207</v>
      </c>
      <c r="F114" s="328" t="s">
        <v>2208</v>
      </c>
      <c r="G114" s="316">
        <v>4917.6000000000004</v>
      </c>
      <c r="H114" s="316">
        <v>2753.8560000000002</v>
      </c>
    </row>
    <row r="115" spans="1:8">
      <c r="A115" s="327" t="str">
        <f t="shared" si="1"/>
        <v>EVL081</v>
      </c>
      <c r="B115" s="328" t="s">
        <v>2291</v>
      </c>
      <c r="C115" s="328" t="s">
        <v>2292</v>
      </c>
      <c r="D115" s="328" t="s">
        <v>2207</v>
      </c>
      <c r="E115" s="328" t="s">
        <v>2207</v>
      </c>
      <c r="F115" s="328" t="s">
        <v>2208</v>
      </c>
      <c r="G115" s="316">
        <v>5378.057142857142</v>
      </c>
      <c r="H115" s="316">
        <v>3011.712</v>
      </c>
    </row>
    <row r="116" spans="1:8">
      <c r="A116" s="327" t="str">
        <f t="shared" si="1"/>
        <v>EVL082</v>
      </c>
      <c r="B116" s="328" t="s">
        <v>2293</v>
      </c>
      <c r="C116" s="328" t="s">
        <v>2294</v>
      </c>
      <c r="D116" s="328" t="s">
        <v>2207</v>
      </c>
      <c r="E116" s="328" t="s">
        <v>2207</v>
      </c>
      <c r="F116" s="328" t="s">
        <v>2208</v>
      </c>
      <c r="G116" s="316">
        <v>6890.5714285714275</v>
      </c>
      <c r="H116" s="316">
        <v>3858.72</v>
      </c>
    </row>
    <row r="117" spans="1:8">
      <c r="A117" s="327" t="str">
        <f t="shared" si="1"/>
        <v>EVL083</v>
      </c>
      <c r="B117" s="328" t="s">
        <v>2295</v>
      </c>
      <c r="C117" s="328" t="s">
        <v>2296</v>
      </c>
      <c r="D117" s="328" t="s">
        <v>2207</v>
      </c>
      <c r="E117" s="328" t="s">
        <v>2207</v>
      </c>
      <c r="F117" s="328" t="s">
        <v>2211</v>
      </c>
      <c r="G117" s="316">
        <v>4075.3714285714282</v>
      </c>
      <c r="H117" s="316">
        <v>2282.2080000000001</v>
      </c>
    </row>
    <row r="118" spans="1:8">
      <c r="A118" s="327" t="str">
        <f t="shared" si="1"/>
        <v>EVL084</v>
      </c>
      <c r="B118" s="328" t="s">
        <v>2297</v>
      </c>
      <c r="C118" s="328" t="s">
        <v>2298</v>
      </c>
      <c r="D118" s="328" t="s">
        <v>2207</v>
      </c>
      <c r="E118" s="328" t="s">
        <v>2207</v>
      </c>
      <c r="F118" s="328" t="s">
        <v>2208</v>
      </c>
      <c r="G118" s="316">
        <v>4171.5428571428565</v>
      </c>
      <c r="H118" s="316">
        <v>2336.0639999999999</v>
      </c>
    </row>
    <row r="119" spans="1:8">
      <c r="A119" s="327" t="str">
        <f t="shared" si="1"/>
        <v>EVL085</v>
      </c>
      <c r="B119" s="328" t="s">
        <v>2299</v>
      </c>
      <c r="C119" s="328" t="s">
        <v>2300</v>
      </c>
      <c r="D119" s="328" t="s">
        <v>2207</v>
      </c>
      <c r="E119" s="328" t="s">
        <v>2207</v>
      </c>
      <c r="F119" s="328" t="s">
        <v>2208</v>
      </c>
      <c r="G119" s="316">
        <v>4317.2571428571428</v>
      </c>
      <c r="H119" s="316">
        <v>2417.6640000000002</v>
      </c>
    </row>
    <row r="120" spans="1:8">
      <c r="A120" s="327" t="str">
        <f t="shared" ref="A120:A129" si="2">LEFT(B120,6)</f>
        <v>EVL089</v>
      </c>
      <c r="B120" s="328" t="s">
        <v>2301</v>
      </c>
      <c r="C120" s="328" t="s">
        <v>2302</v>
      </c>
      <c r="D120" s="328" t="s">
        <v>2207</v>
      </c>
      <c r="E120" s="328" t="s">
        <v>2207</v>
      </c>
      <c r="F120" s="328" t="s">
        <v>2211</v>
      </c>
      <c r="G120" s="316">
        <v>3603.2571428571432</v>
      </c>
      <c r="H120" s="316">
        <v>2017.8240000000003</v>
      </c>
    </row>
    <row r="121" spans="1:8">
      <c r="A121" s="327" t="str">
        <f t="shared" si="2"/>
        <v>EVL090</v>
      </c>
      <c r="B121" s="328" t="s">
        <v>2303</v>
      </c>
      <c r="C121" s="328" t="s">
        <v>2304</v>
      </c>
      <c r="D121" s="328" t="s">
        <v>2207</v>
      </c>
      <c r="E121" s="328" t="s">
        <v>2207</v>
      </c>
      <c r="F121" s="328" t="s">
        <v>2211</v>
      </c>
      <c r="G121" s="316">
        <v>3714</v>
      </c>
      <c r="H121" s="316">
        <v>2079.84</v>
      </c>
    </row>
    <row r="122" spans="1:8">
      <c r="A122" s="327" t="str">
        <f t="shared" si="2"/>
        <v>EVL092</v>
      </c>
      <c r="B122" s="328" t="s">
        <v>2305</v>
      </c>
      <c r="C122" s="328" t="s">
        <v>2306</v>
      </c>
      <c r="D122" s="328" t="s">
        <v>2207</v>
      </c>
      <c r="E122" s="328" t="s">
        <v>2207</v>
      </c>
      <c r="F122" s="328" t="s">
        <v>2208</v>
      </c>
      <c r="G122" s="316">
        <v>3641.8285714285716</v>
      </c>
      <c r="H122" s="316">
        <v>2039.4240000000002</v>
      </c>
    </row>
    <row r="123" spans="1:8">
      <c r="A123" s="327" t="str">
        <f t="shared" si="2"/>
        <v>EVL093</v>
      </c>
      <c r="B123" s="328" t="s">
        <v>2307</v>
      </c>
      <c r="C123" s="328" t="s">
        <v>2308</v>
      </c>
      <c r="D123" s="328" t="s">
        <v>2207</v>
      </c>
      <c r="E123" s="328" t="s">
        <v>2207</v>
      </c>
      <c r="F123" s="328" t="s">
        <v>2211</v>
      </c>
      <c r="G123" s="329">
        <v>4544.6857142857143</v>
      </c>
      <c r="H123" s="329">
        <v>2545.0240000000003</v>
      </c>
    </row>
    <row r="124" spans="1:8">
      <c r="A124" s="327" t="str">
        <f t="shared" si="2"/>
        <v>EVL094</v>
      </c>
      <c r="B124" s="328" t="s">
        <v>2309</v>
      </c>
      <c r="C124" s="328" t="s">
        <v>2310</v>
      </c>
      <c r="D124" s="328" t="s">
        <v>2207</v>
      </c>
      <c r="E124" s="328" t="s">
        <v>2207</v>
      </c>
      <c r="F124" s="328" t="s">
        <v>2211</v>
      </c>
      <c r="G124" s="329">
        <v>4544.6857142857143</v>
      </c>
      <c r="H124" s="329">
        <v>2545.0240000000003</v>
      </c>
    </row>
    <row r="125" spans="1:8">
      <c r="A125" s="327" t="str">
        <f t="shared" si="2"/>
        <v>EVL095</v>
      </c>
      <c r="B125" s="328" t="s">
        <v>2311</v>
      </c>
      <c r="C125" s="328" t="s">
        <v>2312</v>
      </c>
      <c r="D125" s="328" t="s">
        <v>2207</v>
      </c>
      <c r="E125" s="328" t="s">
        <v>2207</v>
      </c>
      <c r="F125" s="328" t="s">
        <v>2211</v>
      </c>
      <c r="G125" s="329">
        <v>4142.3999999999996</v>
      </c>
      <c r="H125" s="329">
        <v>2319.7440000000001</v>
      </c>
    </row>
    <row r="126" spans="1:8">
      <c r="A126" s="327" t="str">
        <f t="shared" si="2"/>
        <v>EVL096</v>
      </c>
      <c r="B126" s="328" t="s">
        <v>2313</v>
      </c>
      <c r="C126" s="328" t="s">
        <v>2314</v>
      </c>
      <c r="D126" s="328" t="s">
        <v>2207</v>
      </c>
      <c r="E126" s="328" t="s">
        <v>2207</v>
      </c>
      <c r="F126" s="328" t="s">
        <v>2208</v>
      </c>
      <c r="G126" s="316">
        <v>4229.8285714285712</v>
      </c>
      <c r="H126" s="316">
        <v>2368.7040000000002</v>
      </c>
    </row>
    <row r="127" spans="1:8">
      <c r="A127" s="327" t="str">
        <f t="shared" si="2"/>
        <v>EVL097</v>
      </c>
      <c r="B127" s="328" t="s">
        <v>2315</v>
      </c>
      <c r="C127" s="328" t="s">
        <v>2316</v>
      </c>
      <c r="D127" s="328" t="s">
        <v>2207</v>
      </c>
      <c r="E127" s="328" t="s">
        <v>2207</v>
      </c>
      <c r="F127" s="328" t="s">
        <v>2208</v>
      </c>
      <c r="G127" s="316">
        <v>4958.3999999999996</v>
      </c>
      <c r="H127" s="316">
        <v>2776.7040000000002</v>
      </c>
    </row>
    <row r="128" spans="1:8">
      <c r="A128" s="327" t="str">
        <f t="shared" si="2"/>
        <v>EVL098</v>
      </c>
      <c r="B128" s="328" t="s">
        <v>2317</v>
      </c>
      <c r="C128" s="328" t="s">
        <v>2318</v>
      </c>
      <c r="D128" s="328" t="s">
        <v>2207</v>
      </c>
      <c r="E128" s="328" t="s">
        <v>2207</v>
      </c>
      <c r="F128" s="328" t="s">
        <v>2208</v>
      </c>
      <c r="G128" s="316">
        <v>4958.3999999999996</v>
      </c>
      <c r="H128" s="316">
        <v>2776.7040000000002</v>
      </c>
    </row>
    <row r="129" spans="1:8">
      <c r="A129" s="327" t="str">
        <f t="shared" si="2"/>
        <v>EVL099</v>
      </c>
      <c r="B129" s="328" t="s">
        <v>2319</v>
      </c>
      <c r="C129" s="328" t="s">
        <v>2320</v>
      </c>
      <c r="D129" s="328" t="s">
        <v>2207</v>
      </c>
      <c r="E129" s="328" t="s">
        <v>2207</v>
      </c>
      <c r="F129" s="328" t="s">
        <v>2208</v>
      </c>
      <c r="G129" s="316">
        <v>4761.6857142857134</v>
      </c>
      <c r="H129" s="316">
        <v>2666.5439999999999</v>
      </c>
    </row>
    <row r="130" spans="1:8">
      <c r="A130" s="327" t="str">
        <f>LEFT(B130,6)</f>
        <v>EVL201</v>
      </c>
      <c r="B130" s="328" t="s">
        <v>2321</v>
      </c>
      <c r="C130" s="328" t="s">
        <v>2322</v>
      </c>
      <c r="D130" s="328" t="s">
        <v>2207</v>
      </c>
      <c r="E130" s="328" t="s">
        <v>2207</v>
      </c>
      <c r="F130" s="328" t="s">
        <v>2208</v>
      </c>
      <c r="G130" s="316">
        <v>4761.6857142857134</v>
      </c>
      <c r="H130" s="316">
        <v>2666.5439999999999</v>
      </c>
    </row>
    <row r="131" spans="1:8">
      <c r="A131" s="327" t="str">
        <f t="shared" ref="A131:A139" si="3">LEFT(B131,6)</f>
        <v>EVL202</v>
      </c>
      <c r="B131" s="328" t="s">
        <v>2323</v>
      </c>
      <c r="C131" s="328" t="s">
        <v>2324</v>
      </c>
      <c r="D131" s="328" t="s">
        <v>2207</v>
      </c>
      <c r="E131" s="328" t="s">
        <v>2207</v>
      </c>
      <c r="F131" s="328" t="s">
        <v>2211</v>
      </c>
      <c r="G131" s="316">
        <v>4617.3714285714286</v>
      </c>
      <c r="H131" s="316">
        <v>2585.7280000000001</v>
      </c>
    </row>
    <row r="132" spans="1:8">
      <c r="A132" s="327" t="str">
        <f t="shared" si="3"/>
        <v>EVL203</v>
      </c>
      <c r="B132" s="328" t="s">
        <v>2325</v>
      </c>
      <c r="C132" s="328" t="s">
        <v>2326</v>
      </c>
      <c r="D132" s="328" t="s">
        <v>2207</v>
      </c>
      <c r="E132" s="328" t="s">
        <v>2207</v>
      </c>
      <c r="F132" s="328" t="s">
        <v>2211</v>
      </c>
      <c r="G132" s="316">
        <v>4617.3714285714286</v>
      </c>
      <c r="H132" s="316">
        <v>2585.7280000000001</v>
      </c>
    </row>
    <row r="133" spans="1:8">
      <c r="A133" s="327" t="str">
        <f t="shared" si="3"/>
        <v>EVL205</v>
      </c>
      <c r="B133" s="328" t="s">
        <v>2327</v>
      </c>
      <c r="C133" s="328" t="s">
        <v>324</v>
      </c>
      <c r="D133" s="328" t="s">
        <v>2207</v>
      </c>
      <c r="E133" s="328" t="s">
        <v>2207</v>
      </c>
      <c r="F133" s="328" t="s">
        <v>2208</v>
      </c>
      <c r="G133" s="316">
        <v>5380.9714285714281</v>
      </c>
      <c r="H133" s="316">
        <v>3013.3440000000001</v>
      </c>
    </row>
    <row r="134" spans="1:8">
      <c r="A134" s="327" t="str">
        <f t="shared" si="3"/>
        <v>EVL206</v>
      </c>
      <c r="B134" s="328" t="s">
        <v>2328</v>
      </c>
      <c r="C134" s="328" t="s">
        <v>2329</v>
      </c>
      <c r="D134" s="328" t="s">
        <v>2207</v>
      </c>
      <c r="E134" s="328" t="s">
        <v>2207</v>
      </c>
      <c r="F134" s="328" t="s">
        <v>2208</v>
      </c>
      <c r="G134" s="316">
        <v>4754.3999999999996</v>
      </c>
      <c r="H134" s="316">
        <v>2662.4639999999999</v>
      </c>
    </row>
    <row r="135" spans="1:8">
      <c r="A135" s="327" t="str">
        <f t="shared" si="3"/>
        <v>EVL207</v>
      </c>
      <c r="B135" s="328" t="s">
        <v>2330</v>
      </c>
      <c r="C135" s="328" t="s">
        <v>2331</v>
      </c>
      <c r="D135" s="328" t="s">
        <v>2207</v>
      </c>
      <c r="E135" s="328" t="s">
        <v>2207</v>
      </c>
      <c r="F135" s="328" t="s">
        <v>2208</v>
      </c>
      <c r="G135" s="316">
        <v>4870.9714285714281</v>
      </c>
      <c r="H135" s="316">
        <v>2727.7440000000001</v>
      </c>
    </row>
    <row r="136" spans="1:8">
      <c r="A136" s="327" t="str">
        <f t="shared" si="3"/>
        <v>EVL208</v>
      </c>
      <c r="B136" s="328" t="s">
        <v>2332</v>
      </c>
      <c r="C136" s="328" t="s">
        <v>358</v>
      </c>
      <c r="D136" s="328" t="s">
        <v>2207</v>
      </c>
      <c r="E136" s="328" t="s">
        <v>2207</v>
      </c>
      <c r="F136" s="328" t="s">
        <v>2208</v>
      </c>
      <c r="G136" s="316">
        <v>7648.2857142857138</v>
      </c>
      <c r="H136" s="316">
        <v>4283.04</v>
      </c>
    </row>
    <row r="137" spans="1:8">
      <c r="A137" s="327" t="str">
        <f t="shared" si="3"/>
        <v>EVL209</v>
      </c>
      <c r="B137" s="328" t="s">
        <v>2333</v>
      </c>
      <c r="C137" s="328" t="s">
        <v>307</v>
      </c>
      <c r="D137" s="328" t="s">
        <v>2207</v>
      </c>
      <c r="E137" s="328" t="s">
        <v>2207</v>
      </c>
      <c r="F137" s="328" t="s">
        <v>2208</v>
      </c>
      <c r="G137" s="316">
        <v>5165.3142857142857</v>
      </c>
      <c r="H137" s="316">
        <v>2892.576</v>
      </c>
    </row>
    <row r="138" spans="1:8">
      <c r="A138" s="327" t="str">
        <f t="shared" si="3"/>
        <v>EVL210</v>
      </c>
      <c r="B138" s="328" t="s">
        <v>2334</v>
      </c>
      <c r="C138" s="328" t="s">
        <v>476</v>
      </c>
      <c r="D138" s="328" t="s">
        <v>2207</v>
      </c>
      <c r="E138" s="328" t="s">
        <v>2207</v>
      </c>
      <c r="F138" s="328" t="s">
        <v>2208</v>
      </c>
      <c r="G138" s="316">
        <v>6986.7428571428572</v>
      </c>
      <c r="H138" s="316">
        <v>3912.5760000000005</v>
      </c>
    </row>
    <row r="139" spans="1:8">
      <c r="A139" s="327" t="str">
        <f t="shared" si="3"/>
        <v>EVL211</v>
      </c>
      <c r="B139" s="328" t="s">
        <v>2335</v>
      </c>
      <c r="C139" s="328" t="s">
        <v>2336</v>
      </c>
      <c r="D139" s="328" t="s">
        <v>2207</v>
      </c>
      <c r="E139" s="328" t="s">
        <v>2207</v>
      </c>
      <c r="F139" s="328" t="s">
        <v>2208</v>
      </c>
      <c r="G139" s="316">
        <v>7648.2857142857138</v>
      </c>
      <c r="H139" s="316">
        <v>4283.04</v>
      </c>
    </row>
  </sheetData>
  <mergeCells count="1">
    <mergeCell ref="F1:I1"/>
  </mergeCells>
  <printOptions horizontalCentered="1"/>
  <pageMargins left="0" right="0" top="0" bottom="0" header="0" footer="0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07"/>
  <sheetViews>
    <sheetView tabSelected="1" zoomScaleNormal="100" workbookViewId="0">
      <selection activeCell="H35" sqref="H35"/>
    </sheetView>
  </sheetViews>
  <sheetFormatPr defaultRowHeight="15"/>
  <cols>
    <col min="1" max="1" width="18.5703125" style="81" customWidth="1"/>
    <col min="2" max="2" width="27.140625" customWidth="1"/>
    <col min="3" max="3" width="27.85546875" customWidth="1"/>
    <col min="4" max="4" width="18" customWidth="1"/>
    <col min="5" max="5" width="27.7109375" customWidth="1"/>
    <col min="6" max="6" width="12.7109375" customWidth="1"/>
    <col min="7" max="7" width="12.7109375" style="560" customWidth="1"/>
    <col min="8" max="8" width="18.140625" customWidth="1"/>
    <col min="9" max="9" width="6.5703125" customWidth="1"/>
    <col min="10" max="10" width="21.7109375" customWidth="1"/>
    <col min="11" max="12" width="16.7109375" customWidth="1"/>
    <col min="13" max="13" width="23.42578125" customWidth="1"/>
  </cols>
  <sheetData>
    <row r="1" spans="1:17" ht="110.1" customHeight="1">
      <c r="B1" s="31" t="s">
        <v>2114</v>
      </c>
      <c r="D1" s="31"/>
      <c r="F1" s="255">
        <f>Складская!F1</f>
        <v>46133</v>
      </c>
      <c r="G1" s="255"/>
      <c r="I1" s="143"/>
      <c r="J1" s="613"/>
      <c r="K1" s="613"/>
      <c r="L1" s="613"/>
      <c r="M1" s="613"/>
      <c r="O1" s="258"/>
      <c r="Q1" s="231" t="s">
        <v>2071</v>
      </c>
    </row>
    <row r="2" spans="1:17" ht="31.5" customHeight="1">
      <c r="B2" s="646" t="s">
        <v>2357</v>
      </c>
      <c r="C2" s="646"/>
      <c r="D2" s="646"/>
      <c r="E2" s="646"/>
      <c r="F2" s="245"/>
      <c r="G2" s="245"/>
      <c r="I2" s="111"/>
      <c r="J2" s="254"/>
      <c r="K2" s="254"/>
      <c r="L2" s="254"/>
      <c r="M2" s="254"/>
      <c r="N2" s="253"/>
      <c r="O2" s="253"/>
    </row>
    <row r="3" spans="1:17" ht="32.25" customHeight="1">
      <c r="B3" s="647" t="s">
        <v>2728</v>
      </c>
      <c r="C3" s="647"/>
      <c r="D3" s="647"/>
      <c r="E3" s="647"/>
      <c r="F3" s="647"/>
      <c r="G3" s="564"/>
      <c r="I3" s="111"/>
      <c r="J3" s="623" t="s">
        <v>1321</v>
      </c>
      <c r="K3" s="649"/>
      <c r="L3" s="649"/>
    </row>
    <row r="4" spans="1:17" ht="25.5" customHeight="1">
      <c r="B4" s="647"/>
      <c r="C4" s="647"/>
      <c r="D4" s="647"/>
      <c r="E4" s="647"/>
      <c r="F4" s="647"/>
      <c r="G4" s="564"/>
      <c r="I4" s="111"/>
      <c r="J4" s="29" t="s">
        <v>2059</v>
      </c>
      <c r="K4" s="29" t="s">
        <v>819</v>
      </c>
      <c r="L4" s="29" t="s">
        <v>817</v>
      </c>
    </row>
    <row r="5" spans="1:17" ht="36" customHeight="1">
      <c r="B5" s="648"/>
      <c r="C5" s="648"/>
      <c r="D5" s="648"/>
      <c r="E5" s="648"/>
      <c r="F5" s="648"/>
      <c r="G5" s="564"/>
      <c r="H5" s="112"/>
      <c r="J5" s="110" t="s">
        <v>634</v>
      </c>
      <c r="K5" s="110" t="s">
        <v>634</v>
      </c>
      <c r="L5" s="175" t="s">
        <v>827</v>
      </c>
    </row>
    <row r="6" spans="1:17" ht="28.5" customHeight="1">
      <c r="B6" s="279" t="s">
        <v>10</v>
      </c>
      <c r="C6" s="279" t="s">
        <v>11</v>
      </c>
      <c r="D6" s="279" t="s">
        <v>12</v>
      </c>
      <c r="E6" s="279" t="s">
        <v>13</v>
      </c>
      <c r="F6" s="388" t="s">
        <v>2735</v>
      </c>
      <c r="G6" s="755"/>
    </row>
    <row r="7" spans="1:17" ht="15.95" customHeight="1">
      <c r="A7" s="182" t="s">
        <v>831</v>
      </c>
      <c r="B7" s="267" t="str">
        <f>CONCATENATE(A7,VLOOKUP($J$5,'Цвет мет. опор'!A:B,2,0),"/",VLOOKUP($K$5,'Цвет лючка'!A:B,2,0),".",VLOOKUP($L$5,'Цвет столешницы'!A:B,2,FALSE))</f>
        <v>EVL113/П/60*30/ANT/ANT.U003</v>
      </c>
      <c r="C7" s="591" t="s">
        <v>428</v>
      </c>
      <c r="D7" s="448" t="s">
        <v>19</v>
      </c>
      <c r="E7" s="611"/>
      <c r="F7" s="527">
        <v>19550</v>
      </c>
      <c r="G7" s="461">
        <f>VLOOKUP(A7,[5]TDSheet!$A:$F,5,FALSE)</f>
        <v>19550</v>
      </c>
    </row>
    <row r="8" spans="1:17" ht="15.95" customHeight="1">
      <c r="A8" s="182" t="s">
        <v>832</v>
      </c>
      <c r="B8" s="267" t="str">
        <f>CONCATENATE(A8,VLOOKUP($J$5,'Цвет мет. опор'!A:B,2,0),"/",VLOOKUP($K$5,'Цвет лючка'!A:B,2,0),".",VLOOKUP($L$5,'Цвет столешницы'!A:B,2,FALSE))</f>
        <v>EVL114/П/60*30/ANT/ANT.U003</v>
      </c>
      <c r="C8" s="591"/>
      <c r="D8" s="448" t="s">
        <v>27</v>
      </c>
      <c r="E8" s="611"/>
      <c r="F8" s="390">
        <v>20174</v>
      </c>
      <c r="G8" s="461">
        <f>VLOOKUP(A8,[5]TDSheet!$A:$F,5,FALSE)</f>
        <v>20174</v>
      </c>
      <c r="H8" s="461"/>
    </row>
    <row r="9" spans="1:17" ht="15.95" customHeight="1">
      <c r="A9" s="182" t="s">
        <v>833</v>
      </c>
      <c r="B9" s="267" t="str">
        <f>CONCATENATE(A9,VLOOKUP($J$5,'Цвет мет. опор'!A:B,2,0),"/",VLOOKUP($K$5,'Цвет лючка'!A:B,2,0),".",VLOOKUP($L$5,'Цвет столешницы'!A:B,2,FALSE))</f>
        <v>EVL115/П/60*30/ANT/ANT.U003</v>
      </c>
      <c r="C9" s="591"/>
      <c r="D9" s="448" t="s">
        <v>28</v>
      </c>
      <c r="E9" s="611"/>
      <c r="F9" s="390">
        <v>20780</v>
      </c>
      <c r="G9" s="461">
        <f>VLOOKUP(A9,[5]TDSheet!$A:$F,5,FALSE)</f>
        <v>20780</v>
      </c>
      <c r="H9" s="461"/>
    </row>
    <row r="10" spans="1:17" ht="15.95" customHeight="1">
      <c r="A10" s="182" t="s">
        <v>834</v>
      </c>
      <c r="B10" s="267" t="str">
        <f>CONCATENATE(A10,VLOOKUP($J$5,'Цвет мет. опор'!A:B,2,0),"/",VLOOKUP($K$5,'Цвет лючка'!A:B,2,0),".",VLOOKUP($L$5,'Цвет столешницы'!A:B,2,FALSE))</f>
        <v>EVL116/П/60*30/ANT/ANT.U003</v>
      </c>
      <c r="C10" s="591"/>
      <c r="D10" s="448" t="s">
        <v>29</v>
      </c>
      <c r="E10" s="611"/>
      <c r="F10" s="390">
        <v>22056</v>
      </c>
      <c r="G10" s="461">
        <f>VLOOKUP(A10,[5]TDSheet!$A:$F,5,FALSE)</f>
        <v>22056</v>
      </c>
      <c r="H10" s="461"/>
    </row>
    <row r="11" spans="1:17" ht="15.95" customHeight="1">
      <c r="A11" s="182" t="s">
        <v>835</v>
      </c>
      <c r="B11" s="267" t="str">
        <f>CONCATENATE(A11,VLOOKUP($J$5,'Цвет мет. опор'!A:B,2,0),"/",VLOOKUP($K$5,'Цвет лючка'!A:B,2,0),".",VLOOKUP($L$5,'Цвет столешницы'!A:B,2,FALSE))</f>
        <v>EVL100/П/60*30/ANT/ANT.U003</v>
      </c>
      <c r="C11" s="591" t="s">
        <v>429</v>
      </c>
      <c r="D11" s="448" t="s">
        <v>30</v>
      </c>
      <c r="E11" s="611"/>
      <c r="F11" s="390">
        <v>20126</v>
      </c>
      <c r="G11" s="461">
        <f>VLOOKUP(A11,[5]TDSheet!$A:$F,5,FALSE)</f>
        <v>20126</v>
      </c>
      <c r="H11" s="461"/>
    </row>
    <row r="12" spans="1:17" ht="15.95" customHeight="1">
      <c r="A12" s="182" t="s">
        <v>829</v>
      </c>
      <c r="B12" s="267" t="str">
        <f>CONCATENATE(A12,VLOOKUP($J$5,'Цвет мет. опор'!A:B,2,0),"/",VLOOKUP($K$5,'Цвет лючка'!A:B,2,0),".",VLOOKUP($L$5,'Цвет столешницы'!A:B,2,FALSE))</f>
        <v>EVL101/П/60*30/ANT/ANT.U003</v>
      </c>
      <c r="C12" s="591"/>
      <c r="D12" s="448" t="s">
        <v>31</v>
      </c>
      <c r="E12" s="611"/>
      <c r="F12" s="390">
        <v>21175</v>
      </c>
      <c r="G12" s="461">
        <f>VLOOKUP(A12,[5]TDSheet!$A:$F,5,FALSE)</f>
        <v>21175</v>
      </c>
      <c r="H12" s="461"/>
    </row>
    <row r="13" spans="1:17" ht="15.95" customHeight="1">
      <c r="A13" s="182" t="s">
        <v>830</v>
      </c>
      <c r="B13" s="267" t="str">
        <f>CONCATENATE(A13,VLOOKUP($J$5,'Цвет мет. опор'!A:B,2,0),"/",VLOOKUP($K$5,'Цвет лючка'!A:B,2,0),".",VLOOKUP($L$5,'Цвет столешницы'!A:B,2,FALSE))</f>
        <v>EVL102/П/60*30/ANT/ANT.U003</v>
      </c>
      <c r="C13" s="591"/>
      <c r="D13" s="448" t="s">
        <v>32</v>
      </c>
      <c r="E13" s="611"/>
      <c r="F13" s="390">
        <v>22112</v>
      </c>
      <c r="G13" s="461">
        <f>VLOOKUP(A13,[5]TDSheet!$A:$F,5,FALSE)</f>
        <v>22112</v>
      </c>
      <c r="H13" s="461"/>
    </row>
    <row r="14" spans="1:17" ht="15.95" customHeight="1">
      <c r="A14" s="182" t="s">
        <v>836</v>
      </c>
      <c r="B14" s="267" t="str">
        <f>CONCATENATE(A14,VLOOKUP($J$5,'Цвет мет. опор'!A:B,2,0),"/",VLOOKUP($K$5,'Цвет лючка'!A:B,2,0),".",VLOOKUP($L$5,'Цвет столешницы'!A:B,2,FALSE))</f>
        <v>EVL103/П/60*30/ANT/ANT.U003</v>
      </c>
      <c r="C14" s="591"/>
      <c r="D14" s="448" t="s">
        <v>33</v>
      </c>
      <c r="E14" s="611"/>
      <c r="F14" s="390">
        <v>22907</v>
      </c>
      <c r="G14" s="461">
        <f>VLOOKUP(A14,[5]TDSheet!$A:$F,5,FALSE)</f>
        <v>22907</v>
      </c>
      <c r="H14" s="461"/>
    </row>
    <row r="15" spans="1:17" ht="15.95" customHeight="1">
      <c r="A15" s="182" t="s">
        <v>837</v>
      </c>
      <c r="B15" s="267" t="str">
        <f>CONCATENATE(A15,VLOOKUP($J$5,'Цвет мет. опор'!A:B,2,0),"/",VLOOKUP($K$5,'Цвет лючка'!A:B,2,0),".",VLOOKUP($L$5,'Цвет столешницы'!A:B,2,FALSE))</f>
        <v>EVL104/П/60*30/ANT/ANT.U003</v>
      </c>
      <c r="C15" s="591"/>
      <c r="D15" s="448" t="s">
        <v>336</v>
      </c>
      <c r="E15" s="611"/>
      <c r="F15" s="390">
        <v>23422</v>
      </c>
      <c r="G15" s="461">
        <f>VLOOKUP(A15,[5]TDSheet!$A:$F,5,FALSE)</f>
        <v>23422</v>
      </c>
      <c r="H15" s="461"/>
    </row>
    <row r="16" spans="1:17" ht="30" customHeight="1">
      <c r="A16" s="182" t="s">
        <v>838</v>
      </c>
      <c r="B16" s="267" t="str">
        <f>CONCATENATE(A16,VLOOKUP($J$5,'Цвет мет. опор'!A:B,2,0),"/",VLOOKUP($K$5,'Цвет лючка'!A:B,2,0),".",VLOOKUP($L$5,'Цвет столешницы'!A:B,2,FALSE))</f>
        <v>EVL117/П/60*30/ANT/ANT.U003</v>
      </c>
      <c r="C16" s="591" t="s">
        <v>430</v>
      </c>
      <c r="D16" s="448" t="s">
        <v>34</v>
      </c>
      <c r="E16" s="611"/>
      <c r="F16" s="390">
        <v>20691</v>
      </c>
      <c r="G16" s="461" t="e">
        <f>VLOOKUP(A16,[5]TDSheet!$A:$F,5,FALSE)</f>
        <v>#N/A</v>
      </c>
      <c r="H16" s="461"/>
    </row>
    <row r="17" spans="1:8" ht="15.95" customHeight="1">
      <c r="A17" s="182" t="s">
        <v>839</v>
      </c>
      <c r="B17" s="267" t="str">
        <f>CONCATENATE(A17,VLOOKUP($J$5,'Цвет мет. опор'!A:B,2,0),"/",VLOOKUP($K$5,'Цвет лючка'!A:B,2,0),".",VLOOKUP($L$5,'Цвет столешницы'!A:B,2,FALSE))</f>
        <v>EVL118/П/60*30/ANT/ANT.U003</v>
      </c>
      <c r="C17" s="591"/>
      <c r="D17" s="448" t="s">
        <v>35</v>
      </c>
      <c r="E17" s="611"/>
      <c r="F17" s="390">
        <v>21744</v>
      </c>
      <c r="G17" s="461">
        <f>VLOOKUP(A17,[5]TDSheet!$A:$F,5,FALSE)</f>
        <v>21744</v>
      </c>
      <c r="H17" s="461"/>
    </row>
    <row r="18" spans="1:8" ht="15.95" customHeight="1">
      <c r="A18" s="182" t="s">
        <v>840</v>
      </c>
      <c r="B18" s="267" t="str">
        <f>CONCATENATE(A18,VLOOKUP($J$5,'Цвет мет. опор'!A:B,2,0),"/",VLOOKUP($K$5,'Цвет лючка'!A:B,2,0),".",VLOOKUP($L$5,'Цвет столешницы'!A:B,2,FALSE))</f>
        <v>EVL119/П/60*30/ANT/ANT.U003</v>
      </c>
      <c r="C18" s="591"/>
      <c r="D18" s="448" t="s">
        <v>36</v>
      </c>
      <c r="E18" s="611"/>
      <c r="F18" s="390">
        <v>22963</v>
      </c>
      <c r="G18" s="461">
        <f>VLOOKUP(A18,[5]TDSheet!$A:$F,5,FALSE)</f>
        <v>22963</v>
      </c>
      <c r="H18" s="461"/>
    </row>
    <row r="19" spans="1:8" ht="15.95" customHeight="1">
      <c r="A19" s="182" t="s">
        <v>841</v>
      </c>
      <c r="B19" s="267" t="str">
        <f>CONCATENATE(A19,VLOOKUP($J$5,'Цвет мет. опор'!A:B,2,0),"/",VLOOKUP($K$5,'Цвет лючка'!A:B,2,0),".",VLOOKUP($L$5,'Цвет столешницы'!A:B,2,FALSE))</f>
        <v>EVL120/П/60*30/ANT/ANT.U003</v>
      </c>
      <c r="C19" s="591"/>
      <c r="D19" s="448" t="s">
        <v>37</v>
      </c>
      <c r="E19" s="611"/>
      <c r="F19" s="390">
        <v>23676</v>
      </c>
      <c r="G19" s="461">
        <f>VLOOKUP(A19,[5]TDSheet!$A:$F,5,FALSE)</f>
        <v>23676</v>
      </c>
      <c r="H19" s="461"/>
    </row>
    <row r="20" spans="1:8" ht="15.95" customHeight="1">
      <c r="A20" s="182" t="s">
        <v>842</v>
      </c>
      <c r="B20" s="267" t="str">
        <f>CONCATENATE(A20,VLOOKUP($J$5,'Цвет мет. опор'!A:B,2,0),"/",VLOOKUP($K$5,'Цвет лючка'!A:B,2,0),".",VLOOKUP($L$5,'Цвет столешницы'!A:B,2,FALSE))</f>
        <v>EVL121/П/60*30/ANT/ANT.U003</v>
      </c>
      <c r="C20" s="591"/>
      <c r="D20" s="448" t="s">
        <v>38</v>
      </c>
      <c r="E20" s="611"/>
      <c r="F20" s="390">
        <v>24639</v>
      </c>
      <c r="G20" s="461">
        <f>VLOOKUP(A20,[5]TDSheet!$A:$F,5,FALSE)</f>
        <v>24639</v>
      </c>
      <c r="H20" s="461"/>
    </row>
    <row r="21" spans="1:8" ht="78" customHeight="1">
      <c r="A21" s="182" t="s">
        <v>843</v>
      </c>
      <c r="B21" s="267" t="str">
        <f>CONCATENATE(A21,VLOOKUP($J$5,'Цвет мет. опор'!A:B,2,0),"/",VLOOKUP($K$5,'Цвет лючка'!A:B,2,0),".",VLOOKUP($L$5,'Цвет столешницы'!A:B,2,FALSE))</f>
        <v>EVL122/П/60*30/ANT/ANT.U003</v>
      </c>
      <c r="C21" s="449" t="s">
        <v>431</v>
      </c>
      <c r="D21" s="448" t="s">
        <v>39</v>
      </c>
      <c r="E21" s="450"/>
      <c r="F21" s="390">
        <v>26307</v>
      </c>
      <c r="G21" s="461" t="e">
        <f>VLOOKUP(A21,[5]TDSheet!$A:$F,5,FALSE)</f>
        <v>#N/A</v>
      </c>
      <c r="H21" s="461"/>
    </row>
    <row r="22" spans="1:8" ht="24" customHeight="1">
      <c r="A22" s="182" t="s">
        <v>2392</v>
      </c>
      <c r="B22" s="267" t="str">
        <f>CONCATENATE(A22,VLOOKUP($J$5,'Цвет мет. опор'!A:B,2,0),"/",VLOOKUP($K$5,'Цвет лючка'!A:B,2,0),".",VLOOKUP($L$5,'Цвет столешницы'!A:B,2,FALSE))</f>
        <v>EVL123SX/П/60*30/ANT/ANT.U003</v>
      </c>
      <c r="C22" s="596" t="s">
        <v>1766</v>
      </c>
      <c r="D22" s="617" t="s">
        <v>40</v>
      </c>
      <c r="E22" s="620" t="s">
        <v>15</v>
      </c>
      <c r="F22" s="604">
        <v>21567</v>
      </c>
      <c r="G22" s="461" t="e">
        <f>VLOOKUP(A22,[5]TDSheet!$A:$F,5,FALSE)</f>
        <v>#N/A</v>
      </c>
      <c r="H22" s="461"/>
    </row>
    <row r="23" spans="1:8" ht="24" customHeight="1">
      <c r="A23" s="182" t="s">
        <v>2393</v>
      </c>
      <c r="B23" s="267" t="str">
        <f>CONCATENATE(A23,VLOOKUP($J$5,'Цвет мет. опор'!A:B,2,0),"/",VLOOKUP($K$5,'Цвет лючка'!A:B,2,0),".",VLOOKUP($L$5,'Цвет столешницы'!A:B,2,FALSE))</f>
        <v>EVL123DX/П/60*30/ANT/ANT.U003</v>
      </c>
      <c r="C23" s="597"/>
      <c r="D23" s="618"/>
      <c r="E23" s="621"/>
      <c r="F23" s="605"/>
      <c r="G23" s="461" t="e">
        <f>VLOOKUP(A23,[5]TDSheet!$A:$F,5,FALSE)</f>
        <v>#N/A</v>
      </c>
      <c r="H23" s="461"/>
    </row>
    <row r="24" spans="1:8" ht="24" customHeight="1">
      <c r="A24" s="182" t="s">
        <v>2394</v>
      </c>
      <c r="B24" s="267" t="str">
        <f>CONCATENATE(A24,VLOOKUP($J$5,'Цвет мет. опор'!A:B,2,0),"/",VLOOKUP($K$5,'Цвет лючка'!A:B,2,0),".",VLOOKUP($L$5,'Цвет столешницы'!A:B,2,FALSE))</f>
        <v>EVL124SX/П/60*30/ANT/ANT.U003</v>
      </c>
      <c r="C24" s="597"/>
      <c r="D24" s="617" t="s">
        <v>16</v>
      </c>
      <c r="E24" s="621"/>
      <c r="F24" s="604">
        <v>22503</v>
      </c>
      <c r="G24" s="461" t="e">
        <f>VLOOKUP(A24,[5]TDSheet!$A:$F,5,FALSE)</f>
        <v>#N/A</v>
      </c>
      <c r="H24" s="461"/>
    </row>
    <row r="25" spans="1:8" ht="24" customHeight="1">
      <c r="A25" s="182" t="s">
        <v>2395</v>
      </c>
      <c r="B25" s="267" t="str">
        <f>CONCATENATE(A25,VLOOKUP($J$5,'Цвет мет. опор'!A:B,2,0),"/",VLOOKUP($K$5,'Цвет лючка'!A:B,2,0),".",VLOOKUP($L$5,'Цвет столешницы'!A:B,2,FALSE))</f>
        <v>EVL124DX/П/60*30/ANT/ANT.U003</v>
      </c>
      <c r="C25" s="598"/>
      <c r="D25" s="618"/>
      <c r="E25" s="622"/>
      <c r="F25" s="605"/>
      <c r="G25" s="461" t="e">
        <f>VLOOKUP(A25,[5]TDSheet!$A:$F,5,FALSE)</f>
        <v>#N/A</v>
      </c>
      <c r="H25" s="461"/>
    </row>
    <row r="26" spans="1:8" ht="24" customHeight="1">
      <c r="A26" s="381" t="s">
        <v>2337</v>
      </c>
      <c r="B26" s="267" t="str">
        <f>CONCATENATE(A26,VLOOKUP($J$5,'Цвет мет. опор'!A:B,2,0),"/",VLOOKUP($K$5,'Цвет лючка'!A:B,2,0),".",VLOOKUP($L$5,'Цвет столешницы'!A:B,2,FALSE))</f>
        <v>EVL105SX/П/60*30/ANT/ANT.U003</v>
      </c>
      <c r="C26" s="596" t="s">
        <v>1767</v>
      </c>
      <c r="D26" s="617" t="s">
        <v>40</v>
      </c>
      <c r="E26" s="620" t="s">
        <v>15</v>
      </c>
      <c r="F26" s="604">
        <v>20971</v>
      </c>
      <c r="G26" s="461">
        <f>VLOOKUP(A26,[5]TDSheet!$A:$F,5,FALSE)</f>
        <v>20971</v>
      </c>
      <c r="H26" s="461"/>
    </row>
    <row r="27" spans="1:8" ht="24" customHeight="1">
      <c r="A27" s="381" t="s">
        <v>2396</v>
      </c>
      <c r="B27" s="267" t="str">
        <f>CONCATENATE(A27,VLOOKUP($J$5,'Цвет мет. опор'!A:B,2,0),"/",VLOOKUP($K$5,'Цвет лючка'!A:B,2,0),".",VLOOKUP($L$5,'Цвет столешницы'!A:B,2,FALSE))</f>
        <v>EVL105DX/П/60*30/ANT/ANT.U003</v>
      </c>
      <c r="C27" s="597"/>
      <c r="D27" s="618"/>
      <c r="E27" s="621"/>
      <c r="F27" s="605"/>
      <c r="G27" s="461">
        <f>VLOOKUP(A27,[5]TDSheet!$A:$F,5,FALSE)</f>
        <v>20971</v>
      </c>
      <c r="H27" s="461"/>
    </row>
    <row r="28" spans="1:8" ht="24" customHeight="1">
      <c r="A28" s="381" t="s">
        <v>2149</v>
      </c>
      <c r="B28" s="267" t="str">
        <f>CONCATENATE(A28,VLOOKUP($J$5,'Цвет мет. опор'!A:B,2,0),"/",VLOOKUP($K$5,'Цвет лючка'!A:B,2,0),".",VLOOKUP($L$5,'Цвет столешницы'!A:B,2,FALSE))</f>
        <v>EVL106SX/П/60*30/ANT/ANT.U003</v>
      </c>
      <c r="C28" s="597"/>
      <c r="D28" s="617" t="s">
        <v>16</v>
      </c>
      <c r="E28" s="621"/>
      <c r="F28" s="604">
        <v>22128</v>
      </c>
      <c r="G28" s="461">
        <f>VLOOKUP(A28,[5]TDSheet!$A:$F,5,FALSE)</f>
        <v>22128</v>
      </c>
      <c r="H28" s="461"/>
    </row>
    <row r="29" spans="1:8" ht="24" customHeight="1">
      <c r="A29" s="381" t="s">
        <v>2150</v>
      </c>
      <c r="B29" s="267" t="str">
        <f>CONCATENATE(A29,VLOOKUP($J$5,'Цвет мет. опор'!A:B,2,0),"/",VLOOKUP($K$5,'Цвет лючка'!A:B,2,0),".",VLOOKUP($L$5,'Цвет столешницы'!A:B,2,FALSE))</f>
        <v>EVL106DX/П/60*30/ANT/ANT.U003</v>
      </c>
      <c r="C29" s="597"/>
      <c r="D29" s="618"/>
      <c r="E29" s="621"/>
      <c r="F29" s="605"/>
      <c r="G29" s="461">
        <f>VLOOKUP(A29,[5]TDSheet!$A:$F,5,FALSE)</f>
        <v>22128</v>
      </c>
      <c r="H29" s="461"/>
    </row>
    <row r="30" spans="1:8" ht="24" customHeight="1">
      <c r="A30" s="381" t="s">
        <v>2409</v>
      </c>
      <c r="B30" s="267" t="str">
        <f>CONCATENATE(A30,VLOOKUP($J$5,'Цвет мет. опор'!A:B,2,0),"/",VLOOKUP($K$5,'Цвет лючка'!A:B,2,0),".",VLOOKUP($L$5,'Цвет столешницы'!A:B,2,FALSE))</f>
        <v>EVL107SX/П/60*30/ANT/ANT.U003</v>
      </c>
      <c r="C30" s="597"/>
      <c r="D30" s="617" t="s">
        <v>14</v>
      </c>
      <c r="E30" s="621"/>
      <c r="F30" s="604">
        <v>22890</v>
      </c>
      <c r="G30" s="461">
        <f>VLOOKUP(A30,[5]TDSheet!$A:$F,5,FALSE)</f>
        <v>22890</v>
      </c>
      <c r="H30" s="461"/>
    </row>
    <row r="31" spans="1:8" ht="24" customHeight="1">
      <c r="A31" s="381" t="s">
        <v>2410</v>
      </c>
      <c r="B31" s="267" t="str">
        <f>CONCATENATE(A31,VLOOKUP($J$5,'Цвет мет. опор'!A:B,2,0),"/",VLOOKUP($K$5,'Цвет лючка'!A:B,2,0),".",VLOOKUP($L$5,'Цвет столешницы'!A:B,2,FALSE))</f>
        <v>EVL107DX/П/60*30/ANT/ANT.U003</v>
      </c>
      <c r="C31" s="598"/>
      <c r="D31" s="618"/>
      <c r="E31" s="622"/>
      <c r="F31" s="605"/>
      <c r="G31" s="461">
        <f>VLOOKUP(A31,[5]TDSheet!$A:$F,5,FALSE)</f>
        <v>22890</v>
      </c>
      <c r="H31" s="461"/>
    </row>
    <row r="32" spans="1:8" ht="24" customHeight="1">
      <c r="A32" s="182" t="s">
        <v>2858</v>
      </c>
      <c r="B32" s="267" t="str">
        <f>CONCATENATE(A32,VLOOKUP($J$5,'Цвет мет. опор'!A:B,2,0),"/",VLOOKUP($K$5,'Цвет лючка'!A:B,2,0),".",VLOOKUP($L$5,'Цвет столешницы'!A:B,2,FALSE))</f>
        <v>EVL125SX/П/60*30ANT/ANT.U003</v>
      </c>
      <c r="C32" s="596" t="s">
        <v>1768</v>
      </c>
      <c r="D32" s="617" t="s">
        <v>16</v>
      </c>
      <c r="E32" s="640"/>
      <c r="F32" s="604">
        <v>23542</v>
      </c>
      <c r="G32" s="461">
        <f>VLOOKUP(A32,[5]TDSheet!$A:$F,5,FALSE)</f>
        <v>23542</v>
      </c>
      <c r="H32" s="461"/>
    </row>
    <row r="33" spans="1:8" ht="24" customHeight="1">
      <c r="A33" s="182" t="s">
        <v>2857</v>
      </c>
      <c r="B33" s="267" t="str">
        <f>CONCATENATE(A33,VLOOKUP($J$5,'Цвет мет. опор'!A:B,2,0),"/",VLOOKUP($K$5,'Цвет лючка'!A:B,2,0),".",VLOOKUP($L$5,'Цвет столешницы'!A:B,2,FALSE))</f>
        <v>EVL125DX/П/60*30ANT/ANT.U003</v>
      </c>
      <c r="C33" s="597"/>
      <c r="D33" s="618"/>
      <c r="E33" s="641"/>
      <c r="F33" s="605"/>
      <c r="G33" s="461">
        <f>VLOOKUP(A33,[5]TDSheet!$A:$F,5,FALSE)</f>
        <v>23542</v>
      </c>
      <c r="H33" s="461"/>
    </row>
    <row r="34" spans="1:8" ht="24" customHeight="1">
      <c r="A34" s="759" t="s">
        <v>2855</v>
      </c>
      <c r="B34" s="267" t="str">
        <f>CONCATENATE(A34,VLOOKUP($J$5,'Цвет мет. опор'!A:B,2,0),"/",VLOOKUP($K$5,'Цвет лючка'!A:B,2,0),".",VLOOKUP($L$5,'Цвет столешницы'!A:B,2,FALSE))</f>
        <v>EVL126SX/П/60*30ANT/ANT.U003</v>
      </c>
      <c r="C34" s="597"/>
      <c r="D34" s="617" t="s">
        <v>14</v>
      </c>
      <c r="E34" s="641"/>
      <c r="F34" s="604">
        <v>24211</v>
      </c>
      <c r="G34" s="461">
        <f>VLOOKUP(A34,[5]TDSheet!$A:$F,5,FALSE)</f>
        <v>24211</v>
      </c>
      <c r="H34" s="461"/>
    </row>
    <row r="35" spans="1:8" ht="24" customHeight="1" thickBot="1">
      <c r="A35" s="759" t="s">
        <v>2856</v>
      </c>
      <c r="B35" s="267" t="str">
        <f>CONCATENATE(A35,VLOOKUP($J$5,'Цвет мет. опор'!A:B,2,0),"/",VLOOKUP($K$5,'Цвет лючка'!A:B,2,0),".",VLOOKUP($L$5,'Цвет столешницы'!A:B,2,FALSE))</f>
        <v>EVL126DX/П/60*30ANT/ANT.U003</v>
      </c>
      <c r="C35" s="598"/>
      <c r="D35" s="618"/>
      <c r="E35" s="642"/>
      <c r="F35" s="605"/>
      <c r="G35" s="461">
        <f>VLOOKUP(A35,[5]TDSheet!$A:$F,5,FALSE)</f>
        <v>24211</v>
      </c>
      <c r="H35" s="758"/>
    </row>
    <row r="36" spans="1:8" ht="24" customHeight="1" thickBot="1">
      <c r="A36" s="378" t="s">
        <v>2845</v>
      </c>
      <c r="B36" s="267" t="str">
        <f>CONCATENATE(A36,VLOOKUP($J$5,'Цвет мет. опор'!A:B,2,0),"/",VLOOKUP($K$5,'Цвет лючка'!A:B,2,0),".",VLOOKUP($L$5,'Цвет столешницы'!A:B,2,FALSE))</f>
        <v>EVL109SX/П/60*30/ANT/ANT.U003</v>
      </c>
      <c r="C36" s="596" t="s">
        <v>1769</v>
      </c>
      <c r="D36" s="617" t="s">
        <v>2448</v>
      </c>
      <c r="E36" s="640"/>
      <c r="F36" s="604">
        <v>20947</v>
      </c>
      <c r="G36" s="461">
        <f>VLOOKUP(A36,[5]TDSheet!$A:$F,5,FALSE)</f>
        <v>20947</v>
      </c>
      <c r="H36" s="461"/>
    </row>
    <row r="37" spans="1:8" ht="24" customHeight="1" thickBot="1">
      <c r="A37" s="378" t="s">
        <v>2846</v>
      </c>
      <c r="B37" s="267" t="str">
        <f>CONCATENATE(A37,VLOOKUP($J$5,'Цвет мет. опор'!A:B,2,0),"/",VLOOKUP($K$5,'Цвет лючка'!A:B,2,0),".",VLOOKUP($L$5,'Цвет столешницы'!A:B,2,FALSE))</f>
        <v>EVL109DX/П/60*30/ANT/ANT.U003</v>
      </c>
      <c r="C37" s="597"/>
      <c r="D37" s="618"/>
      <c r="E37" s="641"/>
      <c r="F37" s="605"/>
      <c r="G37" s="461">
        <f>VLOOKUP(A37,[5]TDSheet!$A:$F,5,FALSE)</f>
        <v>20947</v>
      </c>
      <c r="H37" s="461"/>
    </row>
    <row r="38" spans="1:8" ht="24" customHeight="1" thickBot="1">
      <c r="A38" s="378" t="s">
        <v>2847</v>
      </c>
      <c r="B38" s="267" t="str">
        <f>CONCATENATE(A38,VLOOKUP($J$5,'Цвет мет. опор'!A:B,2,0),"/",VLOOKUP($K$5,'Цвет лючка'!A:B,2,0),".",VLOOKUP($L$5,'Цвет столешницы'!A:B,2,FALSE))</f>
        <v>EVL110SX/П/60*30/ANT/ANT.U003</v>
      </c>
      <c r="C38" s="597"/>
      <c r="D38" s="617" t="s">
        <v>2449</v>
      </c>
      <c r="E38" s="641"/>
      <c r="F38" s="604">
        <v>22152</v>
      </c>
      <c r="G38" s="461">
        <f>VLOOKUP(A38,[5]TDSheet!$A:$F,5,FALSE)</f>
        <v>22152</v>
      </c>
      <c r="H38" s="461"/>
    </row>
    <row r="39" spans="1:8" ht="24" customHeight="1" thickBot="1">
      <c r="A39" s="378" t="s">
        <v>2848</v>
      </c>
      <c r="B39" s="267" t="str">
        <f>CONCATENATE(A39,VLOOKUP($J$5,'Цвет мет. опор'!A:B,2,0),"/",VLOOKUP($K$5,'Цвет лючка'!A:B,2,0),".",VLOOKUP($L$5,'Цвет столешницы'!A:B,2,FALSE))</f>
        <v>EVL110DX/П/60*30/ANT/ANT.U003</v>
      </c>
      <c r="C39" s="597"/>
      <c r="D39" s="618"/>
      <c r="E39" s="641"/>
      <c r="F39" s="605"/>
      <c r="G39" s="461">
        <f>VLOOKUP(A39,[5]TDSheet!$A:$F,5,FALSE)</f>
        <v>22152</v>
      </c>
      <c r="H39" s="461"/>
    </row>
    <row r="40" spans="1:8" ht="24" customHeight="1" thickBot="1">
      <c r="A40" s="378" t="s">
        <v>2849</v>
      </c>
      <c r="B40" s="267" t="str">
        <f>CONCATENATE(A40,VLOOKUP($J$5,'Цвет мет. опор'!A:B,2,0),"/",VLOOKUP($K$5,'Цвет лючка'!A:B,2,0),".",VLOOKUP($L$5,'Цвет столешницы'!A:B,2,FALSE))</f>
        <v>EVL111SX/П/60*30/ANT/ANT.U003</v>
      </c>
      <c r="C40" s="597"/>
      <c r="D40" s="617" t="s">
        <v>2450</v>
      </c>
      <c r="E40" s="641"/>
      <c r="F40" s="604">
        <v>22863</v>
      </c>
      <c r="G40" s="461">
        <f>VLOOKUP(A40,[5]TDSheet!$A:$F,5,FALSE)</f>
        <v>22863</v>
      </c>
      <c r="H40" s="461"/>
    </row>
    <row r="41" spans="1:8" ht="24" customHeight="1">
      <c r="A41" s="378" t="s">
        <v>2850</v>
      </c>
      <c r="B41" s="267" t="str">
        <f>CONCATENATE(A41,VLOOKUP($J$5,'Цвет мет. опор'!A:B,2,0),"/",VLOOKUP($K$5,'Цвет лючка'!A:B,2,0),".",VLOOKUP($L$5,'Цвет столешницы'!A:B,2,FALSE))</f>
        <v>EVL111DX/П/60*30/ANT/ANT.U003</v>
      </c>
      <c r="C41" s="598"/>
      <c r="D41" s="618"/>
      <c r="E41" s="642"/>
      <c r="F41" s="605"/>
      <c r="G41" s="461">
        <f>VLOOKUP(A41,[5]TDSheet!$A:$F,5,FALSE)</f>
        <v>22863</v>
      </c>
      <c r="H41" s="461"/>
    </row>
    <row r="42" spans="1:8" s="14" customFormat="1" ht="24" customHeight="1">
      <c r="A42" s="182" t="s">
        <v>2411</v>
      </c>
      <c r="B42" s="267" t="str">
        <f>CONCATENATE(A42,VLOOKUP($J$5,'Цвет мет. опор'!A:B,2,0),"/",VLOOKUP($K$5,'Цвет лючка'!A:B,2,0),".",VLOOKUP($L$5,'Цвет столешницы'!A:B,2,FALSE))</f>
        <v>EVL127SX/П/60*30/ANT/ANT.U003</v>
      </c>
      <c r="C42" s="596" t="s">
        <v>1770</v>
      </c>
      <c r="D42" s="617" t="s">
        <v>17</v>
      </c>
      <c r="E42" s="633"/>
      <c r="F42" s="604">
        <v>33690</v>
      </c>
      <c r="G42" s="461" t="e">
        <f>VLOOKUP(A42,[5]TDSheet!$A:$F,5,FALSE)</f>
        <v>#N/A</v>
      </c>
      <c r="H42" s="461"/>
    </row>
    <row r="43" spans="1:8" s="14" customFormat="1" ht="24" customHeight="1">
      <c r="A43" s="182" t="s">
        <v>2412</v>
      </c>
      <c r="B43" s="267" t="str">
        <f>CONCATENATE(A43,VLOOKUP($J$5,'Цвет мет. опор'!A:B,2,0),"/",VLOOKUP($K$5,'Цвет лючка'!A:B,2,0),".",VLOOKUP($L$5,'Цвет столешницы'!A:B,2,FALSE))</f>
        <v>EVL127DX/П/60*30/ANT/ANT.U003</v>
      </c>
      <c r="C43" s="597"/>
      <c r="D43" s="618"/>
      <c r="E43" s="634"/>
      <c r="F43" s="605"/>
      <c r="G43" s="461" t="e">
        <f>VLOOKUP(A43,[5]TDSheet!$A:$F,5,FALSE)</f>
        <v>#N/A</v>
      </c>
      <c r="H43" s="461"/>
    </row>
    <row r="44" spans="1:8" s="14" customFormat="1" ht="24" customHeight="1">
      <c r="A44" s="561" t="s">
        <v>2853</v>
      </c>
      <c r="B44" s="267" t="str">
        <f>CONCATENATE(A44,VLOOKUP($J$5,'Цвет мет. опор'!A:B,2,0),"/",VLOOKUP($K$5,'Цвет лючка'!A:B,2,0),".",VLOOKUP($L$5,'Цвет столешницы'!A:B,2,FALSE))</f>
        <v>EVL128SX/П/60*30ANT/ANT.U003</v>
      </c>
      <c r="C44" s="597"/>
      <c r="D44" s="617" t="s">
        <v>18</v>
      </c>
      <c r="E44" s="634"/>
      <c r="F44" s="604">
        <v>34583</v>
      </c>
      <c r="G44" s="461" t="e">
        <f>VLOOKUP(A44,[5]TDSheet!$A:$F,5,FALSE)</f>
        <v>#N/A</v>
      </c>
    </row>
    <row r="45" spans="1:8" s="14" customFormat="1" ht="24" customHeight="1">
      <c r="A45" s="561" t="s">
        <v>2854</v>
      </c>
      <c r="B45" s="267" t="str">
        <f>CONCATENATE(A45,VLOOKUP($J$5,'Цвет мет. опор'!A:B,2,0),"/",VLOOKUP($K$5,'Цвет лючка'!A:B,2,0),".",VLOOKUP($L$5,'Цвет столешницы'!A:B,2,FALSE))</f>
        <v>EVL128DX/П/60*30ANT/ANT.U003</v>
      </c>
      <c r="C45" s="598"/>
      <c r="D45" s="618"/>
      <c r="E45" s="635"/>
      <c r="F45" s="605"/>
      <c r="G45" s="461" t="e">
        <f>VLOOKUP(A45,[5]TDSheet!$A:$F,5,FALSE)</f>
        <v>#N/A</v>
      </c>
      <c r="H45" s="461"/>
    </row>
    <row r="46" spans="1:8" s="14" customFormat="1" ht="24" customHeight="1">
      <c r="A46" s="561" t="s">
        <v>2852</v>
      </c>
      <c r="B46" s="267" t="str">
        <f>CONCATENATE(A46,VLOOKUP($J$5,'Цвет мет. опор'!A:B,2,0),"/",VLOOKUP($K$5,'Цвет лючка'!A:B,2,0),".",VLOOKUP($L$5,'Цвет столешницы'!A:B,2,FALSE))</f>
        <v>EVL129SX/П/60*30ANT/ANT.U003</v>
      </c>
      <c r="C46" s="596" t="s">
        <v>1771</v>
      </c>
      <c r="D46" s="617" t="s">
        <v>17</v>
      </c>
      <c r="E46" s="633"/>
      <c r="F46" s="604">
        <v>34497</v>
      </c>
      <c r="G46" s="461">
        <f>VLOOKUP(A46,[5]TDSheet!$A:$F,5,FALSE)</f>
        <v>34497</v>
      </c>
      <c r="H46" s="461"/>
    </row>
    <row r="47" spans="1:8" s="14" customFormat="1" ht="24" customHeight="1">
      <c r="A47" s="561" t="s">
        <v>2851</v>
      </c>
      <c r="B47" s="267" t="str">
        <f>CONCATENATE(A47,VLOOKUP($J$5,'Цвет мет. опор'!A:B,2,0),"/",VLOOKUP($K$5,'Цвет лючка'!A:B,2,0),".",VLOOKUP($L$5,'Цвет столешницы'!A:B,2,FALSE))</f>
        <v>EVL129DX/П/60*30ANT/ANT.U003</v>
      </c>
      <c r="C47" s="597"/>
      <c r="D47" s="618"/>
      <c r="E47" s="634"/>
      <c r="F47" s="605"/>
      <c r="G47" s="461">
        <f>VLOOKUP(A47,[5]TDSheet!$A:$F,5,FALSE)</f>
        <v>34497</v>
      </c>
      <c r="H47" s="461"/>
    </row>
    <row r="48" spans="1:8" s="14" customFormat="1" ht="24" customHeight="1">
      <c r="A48" s="757" t="s">
        <v>2413</v>
      </c>
      <c r="B48" s="267" t="str">
        <f>CONCATENATE(A48,VLOOKUP($J$5,'Цвет мет. опор'!A:B,2,0),"/",VLOOKUP($K$5,'Цвет лючка'!A:B,2,0),".",VLOOKUP($L$5,'Цвет столешницы'!A:B,2,FALSE))</f>
        <v>EVL130SX/П/60*30/ANT/ANT.U003</v>
      </c>
      <c r="C48" s="597"/>
      <c r="D48" s="617" t="s">
        <v>18</v>
      </c>
      <c r="E48" s="634"/>
      <c r="F48" s="604">
        <v>35680</v>
      </c>
      <c r="G48" s="461" t="e">
        <f>VLOOKUP(A48,[5]TDSheet!$A:$F,5,FALSE)</f>
        <v>#N/A</v>
      </c>
      <c r="H48" s="461"/>
    </row>
    <row r="49" spans="1:8" s="14" customFormat="1" ht="24" customHeight="1">
      <c r="A49" s="182" t="s">
        <v>2414</v>
      </c>
      <c r="B49" s="267" t="str">
        <f>CONCATENATE(A49,VLOOKUP($J$5,'Цвет мет. опор'!A:B,2,0),"/",VLOOKUP($K$5,'Цвет лючка'!A:B,2,0),".",VLOOKUP($L$5,'Цвет столешницы'!A:B,2,FALSE))</f>
        <v>EVL130DX/П/60*30/ANT/ANT.U003</v>
      </c>
      <c r="C49" s="598"/>
      <c r="D49" s="618"/>
      <c r="E49" s="635"/>
      <c r="F49" s="605"/>
      <c r="G49" s="461" t="e">
        <f>VLOOKUP(A49,[5]TDSheet!$A:$F,5,FALSE)</f>
        <v>#N/A</v>
      </c>
      <c r="H49" s="461"/>
    </row>
    <row r="50" spans="1:8" s="14" customFormat="1" ht="24" customHeight="1">
      <c r="A50" s="182" t="s">
        <v>2415</v>
      </c>
      <c r="B50" s="267" t="str">
        <f>CONCATENATE(A50,VLOOKUP($J$5,'Цвет мет. опор'!A:B,2,0),"/",VLOOKUP($K$5,'Цвет лючка'!A:B,2,0),".",VLOOKUP($L$5,'Цвет столешницы'!A:B,2,FALSE))</f>
        <v>EVL131SX/П/60*30/ANT/ANT.U003</v>
      </c>
      <c r="C50" s="596" t="s">
        <v>1772</v>
      </c>
      <c r="D50" s="644" t="s">
        <v>17</v>
      </c>
      <c r="E50" s="640"/>
      <c r="F50" s="604">
        <v>34648</v>
      </c>
      <c r="G50" s="461" t="e">
        <f>VLOOKUP(A50,[5]TDSheet!$A:$F,5,FALSE)</f>
        <v>#N/A</v>
      </c>
      <c r="H50" s="461"/>
    </row>
    <row r="51" spans="1:8" s="14" customFormat="1" ht="24" customHeight="1">
      <c r="A51" s="182" t="s">
        <v>2416</v>
      </c>
      <c r="B51" s="267" t="str">
        <f>CONCATENATE(A51,VLOOKUP($J$5,'Цвет мет. опор'!A:B,2,0),"/",VLOOKUP($K$5,'Цвет лючка'!A:B,2,0),".",VLOOKUP($L$5,'Цвет столешницы'!A:B,2,FALSE))</f>
        <v>EVL131DX/П/60*30/ANT/ANT.U003</v>
      </c>
      <c r="C51" s="597"/>
      <c r="D51" s="645"/>
      <c r="E51" s="641"/>
      <c r="F51" s="605"/>
      <c r="G51" s="461" t="e">
        <f>VLOOKUP(A51,[5]TDSheet!$A:$F,5,FALSE)</f>
        <v>#N/A</v>
      </c>
      <c r="H51" s="461"/>
    </row>
    <row r="52" spans="1:8" s="14" customFormat="1" ht="24" customHeight="1">
      <c r="A52" s="182" t="s">
        <v>2452</v>
      </c>
      <c r="B52" s="267" t="str">
        <f>CONCATENATE(A52,VLOOKUP($J$5,'Цвет мет. опор'!A:B,2,0),"/",VLOOKUP($K$5,'Цвет лючка'!A:B,2,0),".",VLOOKUP($L$5,'Цвет столешницы'!A:B,2,FALSE))</f>
        <v>EVL132SX/П/60*30/ANT/ANT.U003</v>
      </c>
      <c r="C52" s="597"/>
      <c r="D52" s="644" t="s">
        <v>18</v>
      </c>
      <c r="E52" s="641"/>
      <c r="F52" s="604">
        <v>35927</v>
      </c>
      <c r="G52" s="461" t="e">
        <f>VLOOKUP(A52,[5]TDSheet!$A:$F,5,FALSE)</f>
        <v>#N/A</v>
      </c>
      <c r="H52" s="461"/>
    </row>
    <row r="53" spans="1:8" s="14" customFormat="1" ht="24" customHeight="1" thickBot="1">
      <c r="A53" s="182" t="s">
        <v>2451</v>
      </c>
      <c r="B53" s="267" t="str">
        <f>CONCATENATE(A53,VLOOKUP($J$5,'Цвет мет. опор'!A:B,2,0),"/",VLOOKUP($K$5,'Цвет лючка'!A:B,2,0),".",VLOOKUP($L$5,'Цвет столешницы'!A:B,2,FALSE))</f>
        <v>EVL132DX/П/60*30/ANT/ANT.U003</v>
      </c>
      <c r="C53" s="598"/>
      <c r="D53" s="645"/>
      <c r="E53" s="642"/>
      <c r="F53" s="605"/>
      <c r="G53" s="461" t="e">
        <f>VLOOKUP(A53,[5]TDSheet!$A:$F,5,FALSE)</f>
        <v>#N/A</v>
      </c>
      <c r="H53" s="461"/>
    </row>
    <row r="54" spans="1:8" s="14" customFormat="1" ht="24.95" customHeight="1" thickBot="1">
      <c r="A54" s="92" t="s">
        <v>844</v>
      </c>
      <c r="B54" s="267" t="str">
        <f>CONCATENATE(A54,VLOOKUP($J$5,'Цвет мет. опор'!A:B,2,0),"/",VLOOKUP($K$5,'Цвет лючка'!A:B,2,0),".",VLOOKUP($L$5,'Цвет столешницы'!A:B,2,FALSE))</f>
        <v>EVL601/П/60*30/ANT/ANT.U003</v>
      </c>
      <c r="C54" s="591" t="s">
        <v>432</v>
      </c>
      <c r="D54" s="451" t="s">
        <v>300</v>
      </c>
      <c r="E54" s="592"/>
      <c r="F54" s="390">
        <v>34486</v>
      </c>
      <c r="G54" s="461">
        <f>VLOOKUP(A54,[5]TDSheet!$A:$F,5,FALSE)</f>
        <v>35130</v>
      </c>
      <c r="H54" s="548"/>
    </row>
    <row r="55" spans="1:8" s="14" customFormat="1" ht="24.95" customHeight="1" thickBot="1">
      <c r="A55" s="92" t="s">
        <v>845</v>
      </c>
      <c r="B55" s="267" t="str">
        <f>CONCATENATE(A55,VLOOKUP($J$5,'Цвет мет. опор'!A:B,2,0),"/",VLOOKUP($K$5,'Цвет лючка'!A:B,2,0),".",VLOOKUP($L$5,'Цвет столешницы'!A:B,2,FALSE))</f>
        <v>EVL602/П/60*30/ANT/ANT.U003</v>
      </c>
      <c r="C55" s="591"/>
      <c r="D55" s="450" t="s">
        <v>301</v>
      </c>
      <c r="E55" s="592"/>
      <c r="F55" s="390">
        <v>35472</v>
      </c>
      <c r="G55" s="461">
        <f>VLOOKUP(A55,[5]TDSheet!$A:$F,5,FALSE)</f>
        <v>35793</v>
      </c>
      <c r="H55" s="461"/>
    </row>
    <row r="56" spans="1:8" s="14" customFormat="1" ht="24.95" customHeight="1" thickBot="1">
      <c r="A56" s="92" t="s">
        <v>846</v>
      </c>
      <c r="B56" s="267" t="str">
        <f>CONCATENATE(A56,VLOOKUP($J$5,'Цвет мет. опор'!A:B,2,0),"/",VLOOKUP($K$5,'Цвет лючка'!A:B,2,0),".",VLOOKUP($L$5,'Цвет столешницы'!A:B,2,FALSE))</f>
        <v>EVL603/П/60*30/ANT/ANT.U003</v>
      </c>
      <c r="C56" s="591"/>
      <c r="D56" s="450" t="s">
        <v>302</v>
      </c>
      <c r="E56" s="592"/>
      <c r="F56" s="390">
        <v>37854</v>
      </c>
      <c r="G56" s="461" t="e">
        <f>VLOOKUP(A56,[5]TDSheet!$A:$F,5,FALSE)</f>
        <v>#N/A</v>
      </c>
      <c r="H56" s="461"/>
    </row>
    <row r="57" spans="1:8" s="14" customFormat="1" ht="24.95" customHeight="1" thickBot="1">
      <c r="A57" s="92" t="s">
        <v>1525</v>
      </c>
      <c r="B57" s="267" t="str">
        <f>CONCATENATE(A57,VLOOKUP($J$5,'Цвет мет. опор'!A:B,2,0),"/",VLOOKUP($K$5,'Цвет лючка'!A:B,2,0),".",VLOOKUP($L$5,'Цвет столешницы'!A:B,2,FALSE))</f>
        <v>EVL681/П/60*30/ANT/ANT.U003</v>
      </c>
      <c r="C57" s="591"/>
      <c r="D57" s="450" t="s">
        <v>1522</v>
      </c>
      <c r="E57" s="592"/>
      <c r="F57" s="390">
        <v>40792</v>
      </c>
      <c r="G57" s="461" t="e">
        <f>VLOOKUP(A57,[5]TDSheet!$A:$F,5,FALSE)</f>
        <v>#N/A</v>
      </c>
      <c r="H57" s="461"/>
    </row>
    <row r="58" spans="1:8" s="14" customFormat="1" ht="24.95" customHeight="1" thickBot="1">
      <c r="A58" s="92" t="s">
        <v>847</v>
      </c>
      <c r="B58" s="267" t="str">
        <f>CONCATENATE(A58,VLOOKUP($J$5,'Цвет мет. опор'!A:B,2,0),"/",VLOOKUP($K$5,'Цвет лючка'!A:B,2,0),".",VLOOKUP($L$5,'Цвет столешницы'!A:B,2,FALSE))</f>
        <v>EVL604/П/60*30/ANT/ANT.U003</v>
      </c>
      <c r="C58" s="591" t="s">
        <v>1384</v>
      </c>
      <c r="D58" s="451" t="s">
        <v>297</v>
      </c>
      <c r="E58" s="592"/>
      <c r="F58" s="390">
        <v>31486</v>
      </c>
      <c r="G58" s="461">
        <f>VLOOKUP(A58,[5]TDSheet!$A:$F,5,FALSE)</f>
        <v>31488</v>
      </c>
      <c r="H58" s="461"/>
    </row>
    <row r="59" spans="1:8" s="14" customFormat="1" ht="24.95" customHeight="1" thickBot="1">
      <c r="A59" s="92" t="s">
        <v>848</v>
      </c>
      <c r="B59" s="267" t="str">
        <f>CONCATENATE(A59,VLOOKUP($J$5,'Цвет мет. опор'!A:B,2,0),"/",VLOOKUP($K$5,'Цвет лючка'!A:B,2,0),".",VLOOKUP($L$5,'Цвет столешницы'!A:B,2,FALSE))</f>
        <v>EVL605/П/60*30/ANT/ANT.U003</v>
      </c>
      <c r="C59" s="591"/>
      <c r="D59" s="450" t="s">
        <v>298</v>
      </c>
      <c r="E59" s="592"/>
      <c r="F59" s="390">
        <v>38107</v>
      </c>
      <c r="G59" s="461">
        <f>VLOOKUP(A59,[5]TDSheet!$A:$F,5,FALSE)</f>
        <v>38107</v>
      </c>
      <c r="H59" s="461"/>
    </row>
    <row r="60" spans="1:8" s="14" customFormat="1" ht="26.25" customHeight="1" thickBot="1">
      <c r="A60" s="92" t="s">
        <v>849</v>
      </c>
      <c r="B60" s="267" t="str">
        <f>CONCATENATE(A60,VLOOKUP($J$5,'Цвет мет. опор'!A:B,2,0),"/",VLOOKUP($K$5,'Цвет лючка'!A:B,2,0),".",VLOOKUP($L$5,'Цвет столешницы'!A:B,2,FALSE))</f>
        <v>EVL606/П/60*30/ANT/ANT.U003</v>
      </c>
      <c r="C60" s="591"/>
      <c r="D60" s="450" t="s">
        <v>299</v>
      </c>
      <c r="E60" s="592"/>
      <c r="F60" s="390">
        <v>39480</v>
      </c>
      <c r="G60" s="461">
        <f>VLOOKUP(A60,[5]TDSheet!$A:$F,5,FALSE)</f>
        <v>39496</v>
      </c>
      <c r="H60" s="461"/>
    </row>
    <row r="61" spans="1:8" s="14" customFormat="1" ht="26.25" customHeight="1" thickBot="1">
      <c r="A61" s="92" t="s">
        <v>1526</v>
      </c>
      <c r="B61" s="267" t="str">
        <f>CONCATENATE(A61,VLOOKUP($J$5,'Цвет мет. опор'!A:B,2,0),"/",VLOOKUP($K$5,'Цвет лючка'!A:B,2,0),".",VLOOKUP($L$5,'Цвет столешницы'!A:B,2,FALSE))</f>
        <v>EVL682/П/60*30/ANT/ANT.U003</v>
      </c>
      <c r="C61" s="591"/>
      <c r="D61" s="450" t="s">
        <v>1524</v>
      </c>
      <c r="E61" s="592"/>
      <c r="F61" s="390">
        <v>42788</v>
      </c>
      <c r="G61" s="461" t="e">
        <f>VLOOKUP(A61,[5]TDSheet!$A:$F,5,FALSE)</f>
        <v>#N/A</v>
      </c>
      <c r="H61" s="461"/>
    </row>
    <row r="62" spans="1:8" ht="24.95" customHeight="1" thickBot="1">
      <c r="A62" s="92" t="s">
        <v>850</v>
      </c>
      <c r="B62" s="267" t="str">
        <f>CONCATENATE(A62,VLOOKUP($J$5,'Цвет мет. опор'!A:B,2,0),"/",VLOOKUP($K$5,'Цвет лючка'!A:B,2,0),".",VLOOKUP($L$5,'Цвет столешницы'!A:B,2,FALSE))</f>
        <v>EVL607/П/60*30/ANT/ANT.U003</v>
      </c>
      <c r="C62" s="591" t="s">
        <v>1385</v>
      </c>
      <c r="D62" s="451" t="s">
        <v>305</v>
      </c>
      <c r="E62" s="592"/>
      <c r="F62" s="390">
        <v>37722</v>
      </c>
      <c r="G62" s="461">
        <f>VLOOKUP(A62,[5]TDSheet!$A:$F,5,FALSE)</f>
        <v>37722</v>
      </c>
      <c r="H62" s="461"/>
    </row>
    <row r="63" spans="1:8" ht="24.95" customHeight="1" thickBot="1">
      <c r="A63" s="92" t="s">
        <v>851</v>
      </c>
      <c r="B63" s="267" t="str">
        <f>CONCATENATE(A63,VLOOKUP($J$5,'Цвет мет. опор'!A:B,2,0),"/",VLOOKUP($K$5,'Цвет лючка'!A:B,2,0),".",VLOOKUP($L$5,'Цвет столешницы'!A:B,2,FALSE))</f>
        <v>EVL608/П/60*30/ANT/ANT.U003</v>
      </c>
      <c r="C63" s="591"/>
      <c r="D63" s="450" t="s">
        <v>306</v>
      </c>
      <c r="E63" s="592"/>
      <c r="F63" s="390">
        <v>39585</v>
      </c>
      <c r="G63" s="461">
        <f>VLOOKUP(A63,[5]TDSheet!$A:$F,5,FALSE)</f>
        <v>39585</v>
      </c>
      <c r="H63" s="461"/>
    </row>
    <row r="64" spans="1:8" ht="24.95" customHeight="1" thickBot="1">
      <c r="A64" s="92" t="s">
        <v>852</v>
      </c>
      <c r="B64" s="267" t="str">
        <f>CONCATENATE(A64,VLOOKUP($J$5,'Цвет мет. опор'!A:B,2,0),"/",VLOOKUP($K$5,'Цвет лючка'!A:B,2,0),".",VLOOKUP($L$5,'Цвет столешницы'!A:B,2,FALSE))</f>
        <v>EVL609/П/60*30/ANT/ANT.U003</v>
      </c>
      <c r="C64" s="591"/>
      <c r="D64" s="450" t="s">
        <v>404</v>
      </c>
      <c r="E64" s="592"/>
      <c r="F64" s="390">
        <v>41126</v>
      </c>
      <c r="G64" s="461">
        <f>VLOOKUP(A64,[5]TDSheet!$A:$F,5,FALSE)</f>
        <v>41126</v>
      </c>
      <c r="H64" s="461"/>
    </row>
    <row r="65" spans="1:8" ht="24.95" customHeight="1" thickBot="1">
      <c r="A65" s="92" t="s">
        <v>1519</v>
      </c>
      <c r="B65" s="267" t="str">
        <f>CONCATENATE(A65,VLOOKUP($J$5,'Цвет мет. опор'!A:B,2,0),"/",VLOOKUP($K$5,'Цвет лючка'!A:B,2,0),".",VLOOKUP($L$5,'Цвет столешницы'!A:B,2,FALSE))</f>
        <v>EVL683/П/60*30/ANT/ANT.U003</v>
      </c>
      <c r="C65" s="591"/>
      <c r="D65" s="450" t="s">
        <v>1518</v>
      </c>
      <c r="E65" s="592"/>
      <c r="F65" s="390">
        <v>47932</v>
      </c>
      <c r="G65" s="461" t="e">
        <f>VLOOKUP(A65,[5]TDSheet!$A:$F,5,FALSE)</f>
        <v>#N/A</v>
      </c>
      <c r="H65" s="461"/>
    </row>
    <row r="66" spans="1:8" ht="30" customHeight="1" thickBot="1">
      <c r="A66" s="92" t="s">
        <v>853</v>
      </c>
      <c r="B66" s="267" t="str">
        <f>CONCATENATE(A66,VLOOKUP($J$5,'Цвет мет. опор'!A:B,2,0),"/",VLOOKUP($K$5,'Цвет лючка'!A:B,2,0),".",VLOOKUP($L$5,'Цвет столешницы'!A:B,2,FALSE))</f>
        <v>EVL610/П/60*30/ANT/ANT.U003</v>
      </c>
      <c r="C66" s="591" t="s">
        <v>433</v>
      </c>
      <c r="D66" s="448" t="s">
        <v>406</v>
      </c>
      <c r="E66" s="573"/>
      <c r="F66" s="390">
        <v>37628</v>
      </c>
      <c r="G66" s="461" t="e">
        <f>VLOOKUP(A66,[5]TDSheet!$A:$F,5,FALSE)</f>
        <v>#N/A</v>
      </c>
      <c r="H66" s="461"/>
    </row>
    <row r="67" spans="1:8" ht="30" customHeight="1" thickBot="1">
      <c r="A67" s="92" t="s">
        <v>854</v>
      </c>
      <c r="B67" s="267" t="str">
        <f>CONCATENATE(A67,VLOOKUP($J$5,'Цвет мет. опор'!A:B,2,0),"/",VLOOKUP($K$5,'Цвет лючка'!A:B,2,0),".",VLOOKUP($L$5,'Цвет столешницы'!A:B,2,FALSE))</f>
        <v>EVL611/П/60*30/ANT/ANT.U003</v>
      </c>
      <c r="C67" s="591"/>
      <c r="D67" s="448" t="s">
        <v>407</v>
      </c>
      <c r="E67" s="573"/>
      <c r="F67" s="390">
        <v>38251</v>
      </c>
      <c r="G67" s="461" t="e">
        <f>VLOOKUP(A67,[5]TDSheet!$A:$F,5,FALSE)</f>
        <v>#N/A</v>
      </c>
      <c r="H67" s="461"/>
    </row>
    <row r="68" spans="1:8" ht="30" customHeight="1" thickBot="1">
      <c r="A68" s="92" t="s">
        <v>855</v>
      </c>
      <c r="B68" s="267" t="str">
        <f>CONCATENATE(A68,VLOOKUP($J$5,'Цвет мет. опор'!A:B,2,0),"/",VLOOKUP($K$5,'Цвет лючка'!A:B,2,0),".",VLOOKUP($L$5,'Цвет столешницы'!A:B,2,FALSE))</f>
        <v>EVL612/П/60*30/ANT/ANT.U003</v>
      </c>
      <c r="C68" s="591"/>
      <c r="D68" s="448" t="s">
        <v>408</v>
      </c>
      <c r="E68" s="573"/>
      <c r="F68" s="390">
        <v>40057</v>
      </c>
      <c r="G68" s="461" t="e">
        <f>VLOOKUP(A68,[5]TDSheet!$A:$F,5,FALSE)</f>
        <v>#N/A</v>
      </c>
      <c r="H68" s="461"/>
    </row>
    <row r="69" spans="1:8" ht="30" customHeight="1" thickBot="1">
      <c r="A69" s="92" t="s">
        <v>856</v>
      </c>
      <c r="B69" s="267" t="str">
        <f>CONCATENATE(A69,VLOOKUP($J$5,'Цвет мет. опор'!A:B,2,0),"/",VLOOKUP($K$5,'Цвет лючка'!A:B,2,0),".",VLOOKUP($L$5,'Цвет столешницы'!A:B,2,FALSE))</f>
        <v>EVL613/П/60*30/ANT/ANT.U003</v>
      </c>
      <c r="C69" s="591" t="s">
        <v>1540</v>
      </c>
      <c r="D69" s="448" t="s">
        <v>406</v>
      </c>
      <c r="E69" s="573"/>
      <c r="F69" s="390">
        <v>37160</v>
      </c>
      <c r="G69" s="461" t="e">
        <f>VLOOKUP(A69,[5]TDSheet!$A:$F,5,FALSE)</f>
        <v>#N/A</v>
      </c>
      <c r="H69" s="461"/>
    </row>
    <row r="70" spans="1:8" ht="30" customHeight="1" thickBot="1">
      <c r="A70" s="92" t="s">
        <v>857</v>
      </c>
      <c r="B70" s="267" t="str">
        <f>CONCATENATE(A70,VLOOKUP($J$5,'Цвет мет. опор'!A:B,2,0),"/",VLOOKUP($K$5,'Цвет лючка'!A:B,2,0),".",VLOOKUP($L$5,'Цвет столешницы'!A:B,2,FALSE))</f>
        <v>EVL614/П/60*30/ANT/ANT.U003</v>
      </c>
      <c r="C70" s="591"/>
      <c r="D70" s="448" t="s">
        <v>407</v>
      </c>
      <c r="E70" s="573"/>
      <c r="F70" s="390">
        <v>38431</v>
      </c>
      <c r="G70" s="461">
        <f>VLOOKUP(A70,[5]TDSheet!$A:$F,5,FALSE)</f>
        <v>38431</v>
      </c>
      <c r="H70" s="461"/>
    </row>
    <row r="71" spans="1:8" ht="30" customHeight="1" thickBot="1">
      <c r="A71" s="92" t="s">
        <v>858</v>
      </c>
      <c r="B71" s="267" t="str">
        <f>CONCATENATE(A71,VLOOKUP($J$5,'Цвет мет. опор'!A:B,2,0),"/",VLOOKUP($K$5,'Цвет лючка'!A:B,2,0),".",VLOOKUP($L$5,'Цвет столешницы'!A:B,2,FALSE))</f>
        <v>EVL615/П/60*30/ANT/ANT.U003</v>
      </c>
      <c r="C71" s="591"/>
      <c r="D71" s="448" t="s">
        <v>408</v>
      </c>
      <c r="E71" s="573"/>
      <c r="F71" s="390">
        <v>39948</v>
      </c>
      <c r="G71" s="461">
        <f>VLOOKUP(A71,[5]TDSheet!$A:$F,5,FALSE)</f>
        <v>39948</v>
      </c>
      <c r="H71" s="461"/>
    </row>
    <row r="72" spans="1:8" ht="44.1" customHeight="1" thickBot="1">
      <c r="A72" s="92" t="s">
        <v>859</v>
      </c>
      <c r="B72" s="267" t="str">
        <f>CONCATENATE(A72,VLOOKUP($J$5,'Цвет мет. опор'!A:B,2,0),"/",VLOOKUP($K$5,'Цвет лючка'!A:B,2,0),".",VLOOKUP($L$5,'Цвет столешницы'!A:B,2,FALSE))</f>
        <v>EVL616/П/60*30/ANT/ANT.U003</v>
      </c>
      <c r="C72" s="591" t="s">
        <v>1541</v>
      </c>
      <c r="D72" s="448" t="s">
        <v>409</v>
      </c>
      <c r="E72" s="592"/>
      <c r="F72" s="390">
        <v>62066</v>
      </c>
      <c r="G72" s="461" t="e">
        <f>VLOOKUP(A72,[5]TDSheet!$A:$F,5,FALSE)</f>
        <v>#N/A</v>
      </c>
      <c r="H72" s="461"/>
    </row>
    <row r="73" spans="1:8" ht="44.1" customHeight="1" thickBot="1">
      <c r="A73" s="92" t="s">
        <v>860</v>
      </c>
      <c r="B73" s="267" t="str">
        <f>CONCATENATE(A73,VLOOKUP($J$5,'Цвет мет. опор'!A:B,2,0),"/",VLOOKUP($K$5,'Цвет лючка'!A:B,2,0),".",VLOOKUP($L$5,'Цвет столешницы'!A:B,2,FALSE))</f>
        <v>EVL617/П/60*30/ANT/ANT.U003</v>
      </c>
      <c r="C73" s="591"/>
      <c r="D73" s="448" t="s">
        <v>410</v>
      </c>
      <c r="E73" s="592"/>
      <c r="F73" s="390">
        <v>63850</v>
      </c>
      <c r="G73" s="461" t="e">
        <f>VLOOKUP(A73,[5]TDSheet!$A:$F,5,FALSE)</f>
        <v>#N/A</v>
      </c>
      <c r="H73" s="461"/>
    </row>
    <row r="74" spans="1:8" s="14" customFormat="1" ht="44.1" customHeight="1" thickBot="1">
      <c r="A74" s="92" t="s">
        <v>861</v>
      </c>
      <c r="B74" s="267" t="str">
        <f>CONCATENATE(A74,VLOOKUP($J$5,'Цвет мет. опор'!A:B,2,0),"/",VLOOKUP($K$5,'Цвет лючка'!A:B,2,0),".",VLOOKUP($L$5,'Цвет столешницы'!A:B,2,FALSE))</f>
        <v>EVL618/П/60*30/ANT/ANT.U003</v>
      </c>
      <c r="C74" s="591" t="s">
        <v>1542</v>
      </c>
      <c r="D74" s="448" t="s">
        <v>47</v>
      </c>
      <c r="E74" s="592"/>
      <c r="F74" s="390">
        <v>63265</v>
      </c>
      <c r="G74" s="461">
        <f>VLOOKUP(A74,[5]TDSheet!$A:$F,5,FALSE)</f>
        <v>63265</v>
      </c>
      <c r="H74" s="461"/>
    </row>
    <row r="75" spans="1:8" s="14" customFormat="1" ht="44.1" customHeight="1" thickBot="1">
      <c r="A75" s="92" t="s">
        <v>862</v>
      </c>
      <c r="B75" s="267" t="str">
        <f>CONCATENATE(A75,VLOOKUP($J$5,'Цвет мет. опор'!A:B,2,0),"/",VLOOKUP($K$5,'Цвет лючка'!A:B,2,0),".",VLOOKUP($L$5,'Цвет столешницы'!A:B,2,FALSE))</f>
        <v>EVL619/П/60*30/ANT/ANT.U003</v>
      </c>
      <c r="C75" s="652"/>
      <c r="D75" s="448" t="s">
        <v>48</v>
      </c>
      <c r="E75" s="652"/>
      <c r="F75" s="390">
        <v>64888</v>
      </c>
      <c r="G75" s="461" t="e">
        <f>VLOOKUP(A75,[5]TDSheet!$A:$F,5,FALSE)</f>
        <v>#N/A</v>
      </c>
      <c r="H75" s="461"/>
    </row>
    <row r="76" spans="1:8" ht="44.1" customHeight="1" thickBot="1">
      <c r="A76" s="92" t="s">
        <v>863</v>
      </c>
      <c r="B76" s="267" t="str">
        <f>CONCATENATE(A76,VLOOKUP($J$5,'Цвет мет. опор'!A:B,2,0),"/",VLOOKUP($K$5,'Цвет лючка'!A:B,2,0),".",VLOOKUP($L$5,'Цвет столешницы'!A:B,2,FALSE))</f>
        <v>EVL620/П/60*30/ANT/ANT.U003</v>
      </c>
      <c r="C76" s="591" t="s">
        <v>1543</v>
      </c>
      <c r="D76" s="448" t="s">
        <v>47</v>
      </c>
      <c r="E76" s="592"/>
      <c r="F76" s="390">
        <v>63496</v>
      </c>
      <c r="G76" s="461" t="e">
        <f>VLOOKUP(A76,[5]TDSheet!$A:$F,5,FALSE)</f>
        <v>#N/A</v>
      </c>
      <c r="H76" s="461"/>
    </row>
    <row r="77" spans="1:8" ht="44.1" customHeight="1" thickBot="1">
      <c r="A77" s="92" t="s">
        <v>864</v>
      </c>
      <c r="B77" s="267" t="str">
        <f>CONCATENATE(A77,VLOOKUP($J$5,'Цвет мет. опор'!A:B,2,0),"/",VLOOKUP($K$5,'Цвет лючка'!A:B,2,0),".",VLOOKUP($L$5,'Цвет столешницы'!A:B,2,FALSE))</f>
        <v>EVL621/П/60*30/ANT/ANT.U003</v>
      </c>
      <c r="C77" s="591"/>
      <c r="D77" s="448" t="s">
        <v>48</v>
      </c>
      <c r="E77" s="592"/>
      <c r="F77" s="390">
        <v>65098</v>
      </c>
      <c r="G77" s="461" t="e">
        <f>VLOOKUP(A77,[5]TDSheet!$A:$F,5,FALSE)</f>
        <v>#N/A</v>
      </c>
      <c r="H77" s="461"/>
    </row>
    <row r="78" spans="1:8" ht="33" customHeight="1" thickBot="1">
      <c r="A78" s="92" t="s">
        <v>865</v>
      </c>
      <c r="B78" s="267" t="str">
        <f>CONCATENATE(A78,VLOOKUP($J$5,'Цвет мет. опор'!A:B,2,0),"/",VLOOKUP($K$5,'Цвет лючка'!A:B,2,0),".",VLOOKUP($L$5,'Цвет столешницы'!A:B,2,FALSE))</f>
        <v>EVL622/П/60*30/ANT/ANT.U003</v>
      </c>
      <c r="C78" s="591" t="s">
        <v>1544</v>
      </c>
      <c r="D78" s="448" t="s">
        <v>41</v>
      </c>
      <c r="E78" s="573"/>
      <c r="F78" s="390">
        <v>41004</v>
      </c>
      <c r="G78" s="461" t="e">
        <f>VLOOKUP(A78,[5]TDSheet!$A:$F,5,FALSE)</f>
        <v>#N/A</v>
      </c>
      <c r="H78" s="461"/>
    </row>
    <row r="79" spans="1:8" ht="33" customHeight="1" thickBot="1">
      <c r="A79" s="92" t="s">
        <v>866</v>
      </c>
      <c r="B79" s="267" t="str">
        <f>CONCATENATE(A79,VLOOKUP($J$5,'Цвет мет. опор'!A:B,2,0),"/",VLOOKUP($K$5,'Цвет лючка'!A:B,2,0),".",VLOOKUP($L$5,'Цвет столешницы'!A:B,2,FALSE))</f>
        <v>EVL623/П/60*30/ANT/ANT.U003</v>
      </c>
      <c r="C79" s="591"/>
      <c r="D79" s="448" t="s">
        <v>42</v>
      </c>
      <c r="E79" s="573"/>
      <c r="F79" s="390">
        <v>43276</v>
      </c>
      <c r="G79" s="461" t="e">
        <f>VLOOKUP(A79,[5]TDSheet!$A:$F,5,FALSE)</f>
        <v>#N/A</v>
      </c>
      <c r="H79" s="461"/>
    </row>
    <row r="80" spans="1:8" ht="33.75" customHeight="1" thickBot="1">
      <c r="A80" s="92" t="s">
        <v>867</v>
      </c>
      <c r="B80" s="267" t="str">
        <f>CONCATENATE(A80,VLOOKUP($J$5,'Цвет мет. опор'!A:B,2,0),"/",VLOOKUP($K$5,'Цвет лючка'!A:B,2,0),".",VLOOKUP($L$5,'Цвет столешницы'!A:B,2,FALSE))</f>
        <v>EVL624/П/60*30/ANT/ANT.U003</v>
      </c>
      <c r="C80" s="591"/>
      <c r="D80" s="448" t="s">
        <v>43</v>
      </c>
      <c r="E80" s="573"/>
      <c r="F80" s="390">
        <v>44643</v>
      </c>
      <c r="G80" s="461" t="e">
        <f>VLOOKUP(A80,[5]TDSheet!$A:$F,5,FALSE)</f>
        <v>#N/A</v>
      </c>
      <c r="H80" s="461"/>
    </row>
    <row r="81" spans="1:10" ht="30.95" customHeight="1" thickBot="1">
      <c r="A81" s="92" t="s">
        <v>868</v>
      </c>
      <c r="B81" s="267" t="str">
        <f>CONCATENATE(A81,VLOOKUP($J$5,'Цвет мет. опор'!A:B,2,0),"/",VLOOKUP($K$5,'Цвет лючка'!A:B,2,0),".",VLOOKUP($L$5,'Цвет столешницы'!A:B,2,FALSE))</f>
        <v>EVL625/П/60*30/ANT/ANT.U003</v>
      </c>
      <c r="C81" s="591" t="s">
        <v>1545</v>
      </c>
      <c r="D81" s="448" t="s">
        <v>41</v>
      </c>
      <c r="E81" s="573"/>
      <c r="F81" s="390">
        <v>40160</v>
      </c>
      <c r="G81" s="461" t="e">
        <f>VLOOKUP(A81,[5]TDSheet!$A:$F,5,FALSE)</f>
        <v>#N/A</v>
      </c>
      <c r="H81" s="461"/>
    </row>
    <row r="82" spans="1:10" ht="30.95" customHeight="1" thickBot="1">
      <c r="A82" s="92" t="s">
        <v>869</v>
      </c>
      <c r="B82" s="267" t="str">
        <f>CONCATENATE(A82,VLOOKUP($J$5,'Цвет мет. опор'!A:B,2,0),"/",VLOOKUP($K$5,'Цвет лючка'!A:B,2,0),".",VLOOKUP($L$5,'Цвет столешницы'!A:B,2,FALSE))</f>
        <v>EVL626/П/60*30/ANT/ANT.U003</v>
      </c>
      <c r="C82" s="591"/>
      <c r="D82" s="448" t="s">
        <v>42</v>
      </c>
      <c r="E82" s="573"/>
      <c r="F82" s="390">
        <v>42276</v>
      </c>
      <c r="G82" s="461" t="e">
        <f>VLOOKUP(A82,[5]TDSheet!$A:$F,5,FALSE)</f>
        <v>#N/A</v>
      </c>
      <c r="H82" s="461"/>
    </row>
    <row r="83" spans="1:10" ht="30.95" customHeight="1" thickBot="1">
      <c r="A83" s="92" t="s">
        <v>870</v>
      </c>
      <c r="B83" s="267" t="str">
        <f>CONCATENATE(A83,VLOOKUP($J$5,'Цвет мет. опор'!A:B,2,0),"/",VLOOKUP($K$5,'Цвет лючка'!A:B,2,0),".",VLOOKUP($L$5,'Цвет столешницы'!A:B,2,FALSE))</f>
        <v>EVL627/П/60*30/ANT/ANT.U003</v>
      </c>
      <c r="C83" s="591"/>
      <c r="D83" s="448" t="s">
        <v>43</v>
      </c>
      <c r="E83" s="573"/>
      <c r="F83" s="390">
        <v>44070</v>
      </c>
      <c r="G83" s="461" t="e">
        <f>VLOOKUP(A83,[5]TDSheet!$A:$F,5,FALSE)</f>
        <v>#N/A</v>
      </c>
      <c r="H83" s="461"/>
    </row>
    <row r="84" spans="1:10" ht="30.95" customHeight="1" thickBot="1">
      <c r="A84" s="92" t="s">
        <v>871</v>
      </c>
      <c r="B84" s="267" t="str">
        <f>CONCATENATE(A84,VLOOKUP($J$5,'Цвет мет. опор'!A:B,2,0),"/",VLOOKUP($K$5,'Цвет лючка'!A:B,2,0),".",VLOOKUP($L$5,'Цвет столешницы'!A:B,2,FALSE))</f>
        <v>EVL628/П/60*30/ANT/ANT.U003</v>
      </c>
      <c r="C84" s="591" t="s">
        <v>1546</v>
      </c>
      <c r="D84" s="448" t="s">
        <v>41</v>
      </c>
      <c r="E84" s="573"/>
      <c r="F84" s="390">
        <v>41915</v>
      </c>
      <c r="G84" s="461" t="e">
        <f>VLOOKUP(A84,[5]TDSheet!$A:$F,5,FALSE)</f>
        <v>#N/A</v>
      </c>
      <c r="H84" s="461"/>
    </row>
    <row r="85" spans="1:10" ht="30.95" customHeight="1" thickBot="1">
      <c r="A85" s="92" t="s">
        <v>872</v>
      </c>
      <c r="B85" s="267" t="str">
        <f>CONCATENATE(A85,VLOOKUP($J$5,'Цвет мет. опор'!A:B,2,0),"/",VLOOKUP($K$5,'Цвет лючка'!A:B,2,0),".",VLOOKUP($L$5,'Цвет столешницы'!A:B,2,FALSE))</f>
        <v>EVL629/П/60*30/ANT/ANT.U003</v>
      </c>
      <c r="C85" s="591"/>
      <c r="D85" s="448" t="s">
        <v>42</v>
      </c>
      <c r="E85" s="573"/>
      <c r="F85" s="390">
        <v>44137</v>
      </c>
      <c r="G85" s="461" t="e">
        <f>VLOOKUP(A85,[5]TDSheet!$A:$F,5,FALSE)</f>
        <v>#N/A</v>
      </c>
      <c r="H85" s="461"/>
    </row>
    <row r="86" spans="1:10" ht="30.95" customHeight="1" thickBot="1">
      <c r="A86" s="92" t="s">
        <v>873</v>
      </c>
      <c r="B86" s="267" t="str">
        <f>CONCATENATE(A86,VLOOKUP($J$5,'Цвет мет. опор'!A:B,2,0),"/",VLOOKUP($K$5,'Цвет лючка'!A:B,2,0),".",VLOOKUP($L$5,'Цвет столешницы'!A:B,2,FALSE))</f>
        <v>EVL630/П/60*30/ANT/ANT.U003</v>
      </c>
      <c r="C86" s="591"/>
      <c r="D86" s="448" t="s">
        <v>43</v>
      </c>
      <c r="E86" s="573"/>
      <c r="F86" s="390">
        <v>45474</v>
      </c>
      <c r="G86" s="461" t="e">
        <f>VLOOKUP(A86,[5]TDSheet!$A:$F,5,FALSE)</f>
        <v>#N/A</v>
      </c>
      <c r="H86" s="461"/>
    </row>
    <row r="87" spans="1:10" s="14" customFormat="1" ht="30.95" customHeight="1" thickBot="1">
      <c r="A87" s="92" t="s">
        <v>874</v>
      </c>
      <c r="B87" s="267" t="str">
        <f>CONCATENATE(A87,VLOOKUP($J$5,'Цвет мет. опор'!A:B,2,0),"/",VLOOKUP($K$5,'Цвет лючка'!A:B,2,0),".",VLOOKUP($L$5,'Цвет столешницы'!A:B,2,FALSE))</f>
        <v>EVL631/П/60*30/ANT/ANT.U003</v>
      </c>
      <c r="C87" s="591" t="s">
        <v>1547</v>
      </c>
      <c r="D87" s="448" t="s">
        <v>44</v>
      </c>
      <c r="E87" s="573"/>
      <c r="F87" s="390">
        <v>46206</v>
      </c>
      <c r="G87" s="461" t="e">
        <f>VLOOKUP(A87,[5]TDSheet!$A:$F,5,FALSE)</f>
        <v>#N/A</v>
      </c>
      <c r="H87" s="461"/>
      <c r="J87" s="544"/>
    </row>
    <row r="88" spans="1:10" s="14" customFormat="1" ht="30.95" customHeight="1" thickBot="1">
      <c r="A88" s="92" t="s">
        <v>875</v>
      </c>
      <c r="B88" s="267" t="str">
        <f>CONCATENATE(A88,VLOOKUP($J$5,'Цвет мет. опор'!A:B,2,0),"/",VLOOKUP($K$5,'Цвет лючка'!A:B,2,0),".",VLOOKUP($L$5,'Цвет столешницы'!A:B,2,FALSE))</f>
        <v>EVL632/П/60*30/ANT/ANT.U003</v>
      </c>
      <c r="C88" s="591"/>
      <c r="D88" s="448" t="s">
        <v>45</v>
      </c>
      <c r="E88" s="573"/>
      <c r="F88" s="390">
        <v>48588</v>
      </c>
      <c r="G88" s="461" t="e">
        <f>VLOOKUP(A88,[5]TDSheet!$A:$F,5,FALSE)</f>
        <v>#N/A</v>
      </c>
      <c r="H88" s="461"/>
    </row>
    <row r="89" spans="1:10" s="14" customFormat="1" ht="30.95" customHeight="1" thickBot="1">
      <c r="A89" s="92" t="s">
        <v>876</v>
      </c>
      <c r="B89" s="267" t="str">
        <f>CONCATENATE(A89,VLOOKUP($J$5,'Цвет мет. опор'!A:B,2,0),"/",VLOOKUP($K$5,'Цвет лючка'!A:B,2,0),".",VLOOKUP($L$5,'Цвет столешницы'!A:B,2,FALSE))</f>
        <v>EVL633/П/60*30/ANT/ANT.U003</v>
      </c>
      <c r="C89" s="591"/>
      <c r="D89" s="448" t="s">
        <v>46</v>
      </c>
      <c r="E89" s="573"/>
      <c r="F89" s="390">
        <v>50372</v>
      </c>
      <c r="G89" s="461" t="e">
        <f>VLOOKUP(A89,[5]TDSheet!$A:$F,5,FALSE)</f>
        <v>#N/A</v>
      </c>
      <c r="H89" s="461"/>
    </row>
    <row r="90" spans="1:10" ht="30.95" customHeight="1" thickBot="1">
      <c r="A90" s="92" t="s">
        <v>877</v>
      </c>
      <c r="B90" s="267" t="str">
        <f>CONCATENATE(A90,VLOOKUP($J$5,'Цвет мет. опор'!A:B,2,0),"/",VLOOKUP($K$5,'Цвет лючка'!A:B,2,0),".",VLOOKUP($L$5,'Цвет столешницы'!A:B,2,FALSE))</f>
        <v>EVL634/П/60*30/ANT/ANT.U003</v>
      </c>
      <c r="C90" s="591" t="s">
        <v>1548</v>
      </c>
      <c r="D90" s="448" t="s">
        <v>44</v>
      </c>
      <c r="E90" s="573"/>
      <c r="F90" s="390">
        <v>46633</v>
      </c>
      <c r="G90" s="461" t="e">
        <f>VLOOKUP(A90,[5]TDSheet!$A:$F,5,FALSE)</f>
        <v>#N/A</v>
      </c>
      <c r="H90" s="461"/>
    </row>
    <row r="91" spans="1:10" ht="30.95" customHeight="1" thickBot="1">
      <c r="A91" s="92" t="s">
        <v>878</v>
      </c>
      <c r="B91" s="267" t="str">
        <f>CONCATENATE(A91,VLOOKUP($J$5,'Цвет мет. опор'!A:B,2,0),"/",VLOOKUP($K$5,'Цвет лючка'!A:B,2,0),".",VLOOKUP($L$5,'Цвет столешницы'!A:B,2,FALSE))</f>
        <v>EVL635/П/60*30/ANT/ANT.U003</v>
      </c>
      <c r="C91" s="591"/>
      <c r="D91" s="448" t="s">
        <v>45</v>
      </c>
      <c r="E91" s="573"/>
      <c r="F91" s="390">
        <v>49355</v>
      </c>
      <c r="G91" s="461" t="e">
        <f>VLOOKUP(A91,[5]TDSheet!$A:$F,5,FALSE)</f>
        <v>#N/A</v>
      </c>
      <c r="H91" s="461"/>
    </row>
    <row r="92" spans="1:10" ht="30.95" customHeight="1" thickBot="1">
      <c r="A92" s="129" t="s">
        <v>879</v>
      </c>
      <c r="B92" s="267" t="str">
        <f>CONCATENATE(A92,VLOOKUP($J$5,'Цвет мет. опор'!A:B,2,0),"/",VLOOKUP($K$5,'Цвет лючка'!A:B,2,0),".",VLOOKUP($L$5,'Цвет столешницы'!A:B,2,FALSE))</f>
        <v>EVL636/П/60*30/ANT/ANT.U003</v>
      </c>
      <c r="C92" s="591"/>
      <c r="D92" s="448" t="s">
        <v>46</v>
      </c>
      <c r="E92" s="573"/>
      <c r="F92" s="390">
        <v>51199</v>
      </c>
      <c r="G92" s="461" t="e">
        <f>VLOOKUP(A92,[5]TDSheet!$A:$F,5,FALSE)</f>
        <v>#N/A</v>
      </c>
      <c r="H92" s="461"/>
    </row>
    <row r="93" spans="1:10" ht="30.95" customHeight="1" thickBot="1">
      <c r="A93" s="92" t="s">
        <v>880</v>
      </c>
      <c r="B93" s="267" t="str">
        <f>CONCATENATE(A93,VLOOKUP($J$5,'Цвет мет. опор'!A:B,2,0),"/",VLOOKUP($K$5,'Цвет лючка'!A:B,2,0),".",VLOOKUP($L$5,'Цвет столешницы'!A:B,2,FALSE))</f>
        <v>EVL637/П/60*30/ANT/ANT.U003</v>
      </c>
      <c r="C93" s="591" t="s">
        <v>1549</v>
      </c>
      <c r="D93" s="448" t="s">
        <v>44</v>
      </c>
      <c r="E93" s="573"/>
      <c r="F93" s="390">
        <v>47042</v>
      </c>
      <c r="G93" s="461" t="e">
        <f>VLOOKUP(A93,[5]TDSheet!$A:$F,5,FALSE)</f>
        <v>#N/A</v>
      </c>
      <c r="H93" s="461"/>
    </row>
    <row r="94" spans="1:10" ht="30.95" customHeight="1" thickBot="1">
      <c r="A94" s="92" t="s">
        <v>881</v>
      </c>
      <c r="B94" s="267" t="str">
        <f>CONCATENATE(A94,VLOOKUP($J$5,'Цвет мет. опор'!A:B,2,0),"/",VLOOKUP($K$5,'Цвет лючка'!A:B,2,0),".",VLOOKUP($L$5,'Цвет столешницы'!A:B,2,FALSE))</f>
        <v>EVL638/П/60*30/ANT/ANT.U003</v>
      </c>
      <c r="C94" s="591"/>
      <c r="D94" s="448" t="s">
        <v>45</v>
      </c>
      <c r="E94" s="573"/>
      <c r="F94" s="390">
        <v>49909</v>
      </c>
      <c r="G94" s="461" t="e">
        <f>VLOOKUP(A94,[5]TDSheet!$A:$F,5,FALSE)</f>
        <v>#N/A</v>
      </c>
      <c r="H94" s="461"/>
    </row>
    <row r="95" spans="1:10" ht="30.95" customHeight="1" thickBot="1">
      <c r="A95" s="122" t="s">
        <v>882</v>
      </c>
      <c r="B95" s="267" t="str">
        <f>CONCATENATE(A95,VLOOKUP($J$5,'Цвет мет. опор'!A:B,2,0),"/",VLOOKUP($K$5,'Цвет лючка'!A:B,2,0),".",VLOOKUP($L$5,'Цвет столешницы'!A:B,2,FALSE))</f>
        <v>EVL639/П/60*30/ANT/ANT.U003</v>
      </c>
      <c r="C95" s="591"/>
      <c r="D95" s="448" t="s">
        <v>46</v>
      </c>
      <c r="E95" s="573"/>
      <c r="F95" s="390">
        <v>51511</v>
      </c>
      <c r="G95" s="461" t="e">
        <f>VLOOKUP(A95,[5]TDSheet!$A:$F,5,FALSE)</f>
        <v>#N/A</v>
      </c>
      <c r="H95" s="461"/>
    </row>
    <row r="96" spans="1:10" ht="77.25" customHeight="1">
      <c r="A96" s="150" t="s">
        <v>1381</v>
      </c>
      <c r="B96" s="267" t="str">
        <f>CONCATENATE(A96,VLOOKUP($J$5,'Цвет мет. опор'!A:B,2,0),"/",VLOOKUP($K$5,'Цвет лючка'!A:B,2,0),".",VLOOKUP($L$5,'Цвет столешницы'!A:B,2,FALSE))</f>
        <v>EVL180/П/60*30/ANT/ANT.U003</v>
      </c>
      <c r="C96" s="286" t="s">
        <v>1998</v>
      </c>
      <c r="D96" s="263" t="s">
        <v>1379</v>
      </c>
      <c r="E96" s="447"/>
      <c r="F96" s="390">
        <v>13885</v>
      </c>
      <c r="G96" s="461" t="e">
        <f>VLOOKUP(A96,[5]TDSheet!$A:$F,5,FALSE)</f>
        <v>#N/A</v>
      </c>
      <c r="H96" s="461"/>
    </row>
    <row r="97" spans="1:8" s="14" customFormat="1" ht="39.950000000000003" customHeight="1">
      <c r="A97" s="182" t="s">
        <v>883</v>
      </c>
      <c r="B97" s="267" t="str">
        <f>CONCATENATE(A97,VLOOKUP($J$5,'Цвет мет. опор'!A:B,2,0),"/",VLOOKUP($K$5,'Цвет лючка'!A:B,2,0),".",VLOOKUP($L$5,'Цвет столешницы'!A:B,2,FALSE))</f>
        <v>EVL135/П/60*30/ANT/ANT.U003</v>
      </c>
      <c r="C97" s="591" t="s">
        <v>1999</v>
      </c>
      <c r="D97" s="450" t="s">
        <v>19</v>
      </c>
      <c r="E97" s="592"/>
      <c r="F97" s="390">
        <v>14702</v>
      </c>
      <c r="G97" s="461">
        <f>VLOOKUP(A97,[5]TDSheet!$A:$F,5,FALSE)</f>
        <v>14704</v>
      </c>
      <c r="H97" s="461"/>
    </row>
    <row r="98" spans="1:8" s="14" customFormat="1" ht="39.950000000000003" customHeight="1" thickBot="1">
      <c r="A98" s="182" t="s">
        <v>884</v>
      </c>
      <c r="B98" s="267" t="str">
        <f>CONCATENATE(A98,VLOOKUP($J$5,'Цвет мет. опор'!A:B,2,0),"/",VLOOKUP($K$5,'Цвет лючка'!A:B,2,0),".",VLOOKUP($L$5,'Цвет столешницы'!A:B,2,FALSE))</f>
        <v>EVL137/П/60*30/ANT/ANT.U003</v>
      </c>
      <c r="C98" s="591"/>
      <c r="D98" s="450" t="s">
        <v>31</v>
      </c>
      <c r="E98" s="592"/>
      <c r="F98" s="390">
        <v>15972</v>
      </c>
      <c r="G98" s="461">
        <f>VLOOKUP(A98,[5]TDSheet!$A:$F,5,FALSE)</f>
        <v>15974</v>
      </c>
      <c r="H98" s="461"/>
    </row>
    <row r="99" spans="1:8" ht="21.95" customHeight="1" thickBot="1">
      <c r="A99" s="92" t="s">
        <v>885</v>
      </c>
      <c r="B99" s="267" t="str">
        <f>CONCATENATE(A99,VLOOKUP($J$5,'Цвет мет. опор'!A:B,2,0),"/",VLOOKUP($K$5,'Цвет лючка'!A:B,2,0),".",VLOOKUP($L$5,'Цвет столешницы'!A:B,2,FALSE))</f>
        <v>EVL701/П/60*30/ANT/ANT.U003</v>
      </c>
      <c r="C99" s="591" t="s">
        <v>434</v>
      </c>
      <c r="D99" s="450" t="s">
        <v>331</v>
      </c>
      <c r="E99" s="636" t="s">
        <v>413</v>
      </c>
      <c r="F99" s="390">
        <v>36889</v>
      </c>
      <c r="G99" s="461" t="e">
        <f>VLOOKUP(A99,[5]TDSheet!$A:$F,5,FALSE)</f>
        <v>#N/A</v>
      </c>
      <c r="H99" s="461"/>
    </row>
    <row r="100" spans="1:8" s="14" customFormat="1" ht="21.95" customHeight="1" thickBot="1">
      <c r="A100" s="92" t="s">
        <v>886</v>
      </c>
      <c r="B100" s="267" t="str">
        <f>CONCATENATE(A100,VLOOKUP($J$5,'Цвет мет. опор'!A:B,2,0),"/",VLOOKUP($K$5,'Цвет лючка'!A:B,2,0),".",VLOOKUP($L$5,'Цвет столешницы'!A:B,2,FALSE))</f>
        <v>EVL702/П/60*30/ANT/ANT.U003</v>
      </c>
      <c r="C100" s="591"/>
      <c r="D100" s="450" t="s">
        <v>332</v>
      </c>
      <c r="E100" s="637"/>
      <c r="F100" s="390">
        <v>37938</v>
      </c>
      <c r="G100" s="461" t="e">
        <f>VLOOKUP(A100,[5]TDSheet!$A:$F,5,FALSE)</f>
        <v>#N/A</v>
      </c>
      <c r="H100" s="461"/>
    </row>
    <row r="101" spans="1:8" s="14" customFormat="1" ht="21.95" customHeight="1" thickBot="1">
      <c r="A101" s="92" t="s">
        <v>887</v>
      </c>
      <c r="B101" s="267" t="str">
        <f>CONCATENATE(A101,VLOOKUP($J$5,'Цвет мет. опор'!A:B,2,0),"/",VLOOKUP($K$5,'Цвет лючка'!A:B,2,0),".",VLOOKUP($L$5,'Цвет столешницы'!A:B,2,FALSE))</f>
        <v>EVL703/П/60*30/ANT/ANT.U003</v>
      </c>
      <c r="C101" s="591"/>
      <c r="D101" s="450" t="s">
        <v>333</v>
      </c>
      <c r="E101" s="637"/>
      <c r="F101" s="390">
        <v>38875</v>
      </c>
      <c r="G101" s="461" t="e">
        <f>VLOOKUP(A101,[5]TDSheet!$A:$F,5,FALSE)</f>
        <v>#N/A</v>
      </c>
      <c r="H101" s="461"/>
    </row>
    <row r="102" spans="1:8" s="14" customFormat="1" ht="21.95" customHeight="1" thickBot="1">
      <c r="A102" s="92" t="s">
        <v>888</v>
      </c>
      <c r="B102" s="267" t="str">
        <f>CONCATENATE(A102,VLOOKUP($J$5,'Цвет мет. опор'!A:B,2,0),"/",VLOOKUP($K$5,'Цвет лючка'!A:B,2,0),".",VLOOKUP($L$5,'Цвет столешницы'!A:B,2,FALSE))</f>
        <v>EVL704/П/60*30/ANT/ANT.U003</v>
      </c>
      <c r="C102" s="591"/>
      <c r="D102" s="450" t="s">
        <v>334</v>
      </c>
      <c r="E102" s="637"/>
      <c r="F102" s="390">
        <v>39671</v>
      </c>
      <c r="G102" s="461" t="e">
        <f>VLOOKUP(A102,[5]TDSheet!$A:$F,5,FALSE)</f>
        <v>#N/A</v>
      </c>
      <c r="H102" s="461"/>
    </row>
    <row r="103" spans="1:8" s="14" customFormat="1" ht="27" customHeight="1" thickBot="1">
      <c r="A103" s="92" t="s">
        <v>889</v>
      </c>
      <c r="B103" s="267" t="str">
        <f>CONCATENATE(A103,VLOOKUP($J$5,'Цвет мет. опор'!A:B,2,0),"/",VLOOKUP($K$5,'Цвет лючка'!A:B,2,0),".",VLOOKUP($L$5,'Цвет столешницы'!A:B,2,FALSE))</f>
        <v>EVL705/П/60*30/ANT/ANT.U003</v>
      </c>
      <c r="C103" s="591"/>
      <c r="D103" s="450" t="s">
        <v>335</v>
      </c>
      <c r="E103" s="637"/>
      <c r="F103" s="390">
        <v>40185</v>
      </c>
      <c r="G103" s="461" t="e">
        <f>VLOOKUP(A103,[5]TDSheet!$A:$F,5,FALSE)</f>
        <v>#N/A</v>
      </c>
      <c r="H103" s="461"/>
    </row>
    <row r="104" spans="1:8" s="14" customFormat="1" ht="21.95" customHeight="1" thickBot="1">
      <c r="A104" s="92" t="s">
        <v>890</v>
      </c>
      <c r="B104" s="267" t="str">
        <f>CONCATENATE(A104,VLOOKUP($J$5,'Цвет мет. опор'!A:B,2,0),"/",VLOOKUP($K$5,'Цвет лючка'!A:B,2,0),".",VLOOKUP($L$5,'Цвет столешницы'!A:B,2,FALSE))</f>
        <v>EVL706/П/60*30/ANT/ANT.U003</v>
      </c>
      <c r="C104" s="591" t="s">
        <v>435</v>
      </c>
      <c r="D104" s="450" t="s">
        <v>367</v>
      </c>
      <c r="E104" s="636" t="s">
        <v>414</v>
      </c>
      <c r="F104" s="390">
        <v>63839</v>
      </c>
      <c r="G104" s="461" t="e">
        <f>VLOOKUP(A104,[5]TDSheet!$A:$F,5,FALSE)</f>
        <v>#N/A</v>
      </c>
      <c r="H104" s="461"/>
    </row>
    <row r="105" spans="1:8" s="14" customFormat="1" ht="21.95" customHeight="1" thickBot="1">
      <c r="A105" s="92" t="s">
        <v>891</v>
      </c>
      <c r="B105" s="267" t="str">
        <f>CONCATENATE(A105,VLOOKUP($J$5,'Цвет мет. опор'!A:B,2,0),"/",VLOOKUP($K$5,'Цвет лючка'!A:B,2,0),".",VLOOKUP($L$5,'Цвет столешницы'!A:B,2,FALSE))</f>
        <v>EVL707/П/60*30/ANT/ANT.U003</v>
      </c>
      <c r="C105" s="591"/>
      <c r="D105" s="450" t="s">
        <v>368</v>
      </c>
      <c r="E105" s="637"/>
      <c r="F105" s="390">
        <v>65739</v>
      </c>
      <c r="G105" s="461" t="e">
        <f>VLOOKUP(A105,[5]TDSheet!$A:$F,5,FALSE)</f>
        <v>#N/A</v>
      </c>
      <c r="H105" s="461"/>
    </row>
    <row r="106" spans="1:8" s="14" customFormat="1" ht="21.95" customHeight="1" thickBot="1">
      <c r="A106" s="92" t="s">
        <v>892</v>
      </c>
      <c r="B106" s="267" t="str">
        <f>CONCATENATE(A106,VLOOKUP($J$5,'Цвет мет. опор'!A:B,2,0),"/",VLOOKUP($K$5,'Цвет лючка'!A:B,2,0),".",VLOOKUP($L$5,'Цвет столешницы'!A:B,2,FALSE))</f>
        <v>EVL708/П/60*30/ANT/ANT.U003</v>
      </c>
      <c r="C106" s="591"/>
      <c r="D106" s="450" t="s">
        <v>369</v>
      </c>
      <c r="E106" s="637"/>
      <c r="F106" s="390">
        <v>67610</v>
      </c>
      <c r="G106" s="461" t="e">
        <f>VLOOKUP(A106,[5]TDSheet!$A:$F,5,FALSE)</f>
        <v>#N/A</v>
      </c>
      <c r="H106" s="461"/>
    </row>
    <row r="107" spans="1:8" s="14" customFormat="1" ht="21.95" customHeight="1" thickBot="1">
      <c r="A107" s="92" t="s">
        <v>893</v>
      </c>
      <c r="B107" s="267" t="str">
        <f>CONCATENATE(A107,VLOOKUP($J$5,'Цвет мет. опор'!A:B,2,0),"/",VLOOKUP($K$5,'Цвет лючка'!A:B,2,0),".",VLOOKUP($L$5,'Цвет столешницы'!A:B,2,FALSE))</f>
        <v>EVL709/П/60*30/ANT/ANT.U003</v>
      </c>
      <c r="C107" s="591"/>
      <c r="D107" s="450" t="s">
        <v>370</v>
      </c>
      <c r="E107" s="637"/>
      <c r="F107" s="390">
        <v>68825</v>
      </c>
      <c r="G107" s="461" t="e">
        <f>VLOOKUP(A107,[5]TDSheet!$A:$F,5,FALSE)</f>
        <v>#N/A</v>
      </c>
      <c r="H107" s="461"/>
    </row>
    <row r="108" spans="1:8" s="46" customFormat="1" ht="21.95" customHeight="1" thickBot="1">
      <c r="A108" s="92" t="s">
        <v>894</v>
      </c>
      <c r="B108" s="267" t="str">
        <f>CONCATENATE(A108,VLOOKUP($J$5,'Цвет мет. опор'!A:B,2,0),"/",VLOOKUP($K$5,'Цвет лючка'!A:B,2,0),".",VLOOKUP($L$5,'Цвет столешницы'!A:B,2,FALSE))</f>
        <v>EVL710/П/60*30/ANT/ANT.U003</v>
      </c>
      <c r="C108" s="591"/>
      <c r="D108" s="450" t="s">
        <v>371</v>
      </c>
      <c r="E108" s="637"/>
      <c r="F108" s="390">
        <v>70469</v>
      </c>
      <c r="G108" s="461" t="e">
        <f>VLOOKUP(A108,[5]TDSheet!$A:$F,5,FALSE)</f>
        <v>#N/A</v>
      </c>
      <c r="H108" s="461"/>
    </row>
    <row r="109" spans="1:8" s="14" customFormat="1" ht="24.95" customHeight="1" thickBot="1">
      <c r="A109" s="92" t="s">
        <v>895</v>
      </c>
      <c r="B109" s="267" t="str">
        <f>CONCATENATE(A109,VLOOKUP($J$5,'Цвет мет. опор'!A:B,2,0),"/",VLOOKUP($K$5,'Цвет лючка'!A:B,2,0),".",VLOOKUP($L$5,'Цвет столешницы'!A:B,2,FALSE))</f>
        <v>EVL711/П/60*30/ANT/ANT.U003</v>
      </c>
      <c r="C109" s="591" t="s">
        <v>436</v>
      </c>
      <c r="D109" s="450" t="s">
        <v>366</v>
      </c>
      <c r="E109" s="636" t="s">
        <v>2765</v>
      </c>
      <c r="F109" s="390">
        <v>57123</v>
      </c>
      <c r="G109" s="461" t="e">
        <f>VLOOKUP(A109,[5]TDSheet!$A:$F,5,FALSE)</f>
        <v>#N/A</v>
      </c>
      <c r="H109" s="461"/>
    </row>
    <row r="110" spans="1:8" s="14" customFormat="1" ht="24.95" customHeight="1" thickBot="1">
      <c r="A110" s="92" t="s">
        <v>896</v>
      </c>
      <c r="B110" s="267" t="str">
        <f>CONCATENATE(A110,VLOOKUP($J$5,'Цвет мет. опор'!A:B,2,0),"/",VLOOKUP($K$5,'Цвет лючка'!A:B,2,0),".",VLOOKUP($L$5,'Цвет столешницы'!A:B,2,FALSE))</f>
        <v>EVL712/П/60*30/ANT/ANT.U003</v>
      </c>
      <c r="C110" s="591"/>
      <c r="D110" s="450" t="s">
        <v>372</v>
      </c>
      <c r="E110" s="636"/>
      <c r="F110" s="390">
        <v>54030</v>
      </c>
      <c r="G110" s="461" t="e">
        <f>VLOOKUP(A110,[5]TDSheet!$A:$F,5,FALSE)</f>
        <v>#N/A</v>
      </c>
      <c r="H110" s="461"/>
    </row>
    <row r="111" spans="1:8" s="14" customFormat="1" ht="24.95" customHeight="1" thickBot="1">
      <c r="A111" s="92" t="s">
        <v>897</v>
      </c>
      <c r="B111" s="267" t="str">
        <f>CONCATENATE(A111,VLOOKUP($J$5,'Цвет мет. опор'!A:B,2,0),"/",VLOOKUP($K$5,'Цвет лючка'!A:B,2,0),".",VLOOKUP($L$5,'Цвет столешницы'!A:B,2,FALSE))</f>
        <v>EVL713/П/60*30/ANT/ANT.U003</v>
      </c>
      <c r="C111" s="591"/>
      <c r="D111" s="450" t="s">
        <v>373</v>
      </c>
      <c r="E111" s="636"/>
      <c r="F111" s="390">
        <v>60650</v>
      </c>
      <c r="G111" s="461" t="e">
        <f>VLOOKUP(A111,[5]TDSheet!$A:$F,5,FALSE)</f>
        <v>#N/A</v>
      </c>
      <c r="H111" s="461"/>
    </row>
    <row r="112" spans="1:8" s="14" customFormat="1" ht="24.95" customHeight="1" thickBot="1">
      <c r="A112" s="92" t="s">
        <v>898</v>
      </c>
      <c r="B112" s="267" t="str">
        <f>CONCATENATE(A112,VLOOKUP($J$5,'Цвет мет. опор'!A:B,2,0),"/",VLOOKUP($K$5,'Цвет лючка'!A:B,2,0),".",VLOOKUP($L$5,'Цвет столешницы'!A:B,2,FALSE))</f>
        <v>EVL714/П/60*30/ANT/ANT.U003</v>
      </c>
      <c r="C112" s="591"/>
      <c r="D112" s="450" t="s">
        <v>374</v>
      </c>
      <c r="E112" s="636"/>
      <c r="F112" s="390">
        <v>62024</v>
      </c>
      <c r="G112" s="461" t="e">
        <f>VLOOKUP(A112,[5]TDSheet!$A:$F,5,FALSE)</f>
        <v>#N/A</v>
      </c>
      <c r="H112" s="461"/>
    </row>
    <row r="113" spans="1:8" s="14" customFormat="1" ht="24.95" customHeight="1" thickBot="1">
      <c r="A113" s="92" t="s">
        <v>899</v>
      </c>
      <c r="B113" s="267" t="str">
        <f>CONCATENATE(A113,VLOOKUP($J$5,'Цвет мет. опор'!A:B,2,0),"/",VLOOKUP($K$5,'Цвет лючка'!A:B,2,0),".",VLOOKUP($L$5,'Цвет столешницы'!A:B,2,FALSE))</f>
        <v>EVL715/П/60*30/ANT/ANT.U003</v>
      </c>
      <c r="C113" s="591"/>
      <c r="D113" s="450" t="s">
        <v>415</v>
      </c>
      <c r="E113" s="636"/>
      <c r="F113" s="390">
        <v>63754</v>
      </c>
      <c r="G113" s="461" t="e">
        <f>VLOOKUP(A113,[5]TDSheet!$A:$F,5,FALSE)</f>
        <v>#N/A</v>
      </c>
      <c r="H113" s="461"/>
    </row>
    <row r="114" spans="1:8" s="14" customFormat="1" ht="24.95" customHeight="1" thickBot="1">
      <c r="A114" s="92" t="s">
        <v>900</v>
      </c>
      <c r="B114" s="267" t="str">
        <f>CONCATENATE(A114,VLOOKUP($J$5,'Цвет мет. опор'!A:B,2,0),"/",VLOOKUP($K$5,'Цвет лючка'!A:B,2,0),".",VLOOKUP($L$5,'Цвет столешницы'!A:B,2,FALSE))</f>
        <v>EVL716/П/60*30/ANT/ANT.U003</v>
      </c>
      <c r="C114" s="591" t="s">
        <v>436</v>
      </c>
      <c r="D114" s="450" t="s">
        <v>416</v>
      </c>
      <c r="E114" s="636" t="s">
        <v>2768</v>
      </c>
      <c r="F114" s="390">
        <v>62479</v>
      </c>
      <c r="G114" s="461" t="e">
        <f>VLOOKUP(A114,[5]TDSheet!$A:$F,5,FALSE)</f>
        <v>#N/A</v>
      </c>
      <c r="H114" s="461"/>
    </row>
    <row r="115" spans="1:8" s="14" customFormat="1" ht="24.95" customHeight="1" thickBot="1">
      <c r="A115" s="92" t="s">
        <v>901</v>
      </c>
      <c r="B115" s="267" t="str">
        <f>CONCATENATE(A115,VLOOKUP($J$5,'Цвет мет. опор'!A:B,2,0),"/",VLOOKUP($K$5,'Цвет лючка'!A:B,2,0),".",VLOOKUP($L$5,'Цвет столешницы'!A:B,2,FALSE))</f>
        <v>EVL717/П/60*30/ANT/ANT.U003</v>
      </c>
      <c r="C115" s="591"/>
      <c r="D115" s="450" t="s">
        <v>375</v>
      </c>
      <c r="E115" s="636"/>
      <c r="F115" s="390">
        <v>59386</v>
      </c>
      <c r="G115" s="461" t="e">
        <f>VLOOKUP(A115,[5]TDSheet!$A:$F,5,FALSE)</f>
        <v>#N/A</v>
      </c>
      <c r="H115" s="461"/>
    </row>
    <row r="116" spans="1:8" s="14" customFormat="1" ht="24.95" customHeight="1" thickBot="1">
      <c r="A116" s="92" t="s">
        <v>902</v>
      </c>
      <c r="B116" s="267" t="str">
        <f>CONCATENATE(A116,VLOOKUP($J$5,'Цвет мет. опор'!A:B,2,0),"/",VLOOKUP($K$5,'Цвет лючка'!A:B,2,0),".",VLOOKUP($L$5,'Цвет столешницы'!A:B,2,FALSE))</f>
        <v>EVL718/П/60*30/ANT/ANT.U003</v>
      </c>
      <c r="C116" s="591"/>
      <c r="D116" s="450" t="s">
        <v>376</v>
      </c>
      <c r="E116" s="636"/>
      <c r="F116" s="390">
        <v>66006</v>
      </c>
      <c r="G116" s="461" t="e">
        <f>VLOOKUP(A116,[5]TDSheet!$A:$F,5,FALSE)</f>
        <v>#N/A</v>
      </c>
      <c r="H116" s="461"/>
    </row>
    <row r="117" spans="1:8" s="14" customFormat="1" ht="24.95" customHeight="1" thickBot="1">
      <c r="A117" s="92" t="s">
        <v>903</v>
      </c>
      <c r="B117" s="267" t="str">
        <f>CONCATENATE(A117,VLOOKUP($J$5,'Цвет мет. опор'!A:B,2,0),"/",VLOOKUP($K$5,'Цвет лючка'!A:B,2,0),".",VLOOKUP($L$5,'Цвет столешницы'!A:B,2,FALSE))</f>
        <v>EVL719/П/60*30/ANT/ANT.U003</v>
      </c>
      <c r="C117" s="591"/>
      <c r="D117" s="450" t="s">
        <v>377</v>
      </c>
      <c r="E117" s="636"/>
      <c r="F117" s="390">
        <v>67380</v>
      </c>
      <c r="G117" s="461" t="e">
        <f>VLOOKUP(A117,[5]TDSheet!$A:$F,5,FALSE)</f>
        <v>#N/A</v>
      </c>
      <c r="H117" s="461"/>
    </row>
    <row r="118" spans="1:8" s="14" customFormat="1" ht="24.95" customHeight="1" thickBot="1">
      <c r="A118" s="92" t="s">
        <v>904</v>
      </c>
      <c r="B118" s="267" t="str">
        <f>CONCATENATE(A118,VLOOKUP($J$5,'Цвет мет. опор'!A:B,2,0),"/",VLOOKUP($K$5,'Цвет лючка'!A:B,2,0),".",VLOOKUP($L$5,'Цвет столешницы'!A:B,2,FALSE))</f>
        <v>EVL720/П/60*30/ANT/ANT.U003</v>
      </c>
      <c r="C118" s="591"/>
      <c r="D118" s="450" t="s">
        <v>417</v>
      </c>
      <c r="E118" s="636"/>
      <c r="F118" s="390">
        <v>69110</v>
      </c>
      <c r="G118" s="461" t="e">
        <f>VLOOKUP(A118,[5]TDSheet!$A:$F,5,FALSE)</f>
        <v>#N/A</v>
      </c>
      <c r="H118" s="461"/>
    </row>
    <row r="119" spans="1:8" s="14" customFormat="1" ht="24.95" customHeight="1" thickBot="1">
      <c r="A119" s="92" t="s">
        <v>905</v>
      </c>
      <c r="B119" s="267" t="str">
        <f>CONCATENATE(A119,VLOOKUP($J$5,'Цвет мет. опор'!A:B,2,0),"/",VLOOKUP($K$5,'Цвет лючка'!A:B,2,0),".",VLOOKUP($L$5,'Цвет столешницы'!A:B,2,FALSE))</f>
        <v>EVL721/П/60*30/ANT/ANT.U003</v>
      </c>
      <c r="C119" s="591" t="s">
        <v>437</v>
      </c>
      <c r="D119" s="450" t="s">
        <v>423</v>
      </c>
      <c r="E119" s="636" t="s">
        <v>2769</v>
      </c>
      <c r="F119" s="390">
        <v>45406</v>
      </c>
      <c r="G119" s="461" t="e">
        <f>VLOOKUP(A119,[5]TDSheet!$A:$F,5,FALSE)</f>
        <v>#N/A</v>
      </c>
      <c r="H119" s="461"/>
    </row>
    <row r="120" spans="1:8" s="14" customFormat="1" ht="24.95" customHeight="1" thickBot="1">
      <c r="A120" s="92" t="s">
        <v>906</v>
      </c>
      <c r="B120" s="267" t="str">
        <f>CONCATENATE(A120,VLOOKUP($J$5,'Цвет мет. опор'!A:B,2,0),"/",VLOOKUP($K$5,'Цвет лючка'!A:B,2,0),".",VLOOKUP($L$5,'Цвет столешницы'!A:B,2,FALSE))</f>
        <v>EVL722/П/60*30/ANT/ANT.U003</v>
      </c>
      <c r="C120" s="591"/>
      <c r="D120" s="450" t="s">
        <v>337</v>
      </c>
      <c r="E120" s="636"/>
      <c r="F120" s="390">
        <v>46454</v>
      </c>
      <c r="G120" s="461" t="e">
        <f>VLOOKUP(A120,[5]TDSheet!$A:$F,5,FALSE)</f>
        <v>#N/A</v>
      </c>
      <c r="H120" s="461"/>
    </row>
    <row r="121" spans="1:8" s="14" customFormat="1" ht="24.95" customHeight="1" thickBot="1">
      <c r="A121" s="92" t="s">
        <v>907</v>
      </c>
      <c r="B121" s="267" t="str">
        <f>CONCATENATE(A121,VLOOKUP($J$5,'Цвет мет. опор'!A:B,2,0),"/",VLOOKUP($K$5,'Цвет лючка'!A:B,2,0),".",VLOOKUP($L$5,'Цвет столешницы'!A:B,2,FALSE))</f>
        <v>EVL723/П/60*30/ANT/ANT.U003</v>
      </c>
      <c r="C121" s="591"/>
      <c r="D121" s="450" t="s">
        <v>338</v>
      </c>
      <c r="E121" s="636"/>
      <c r="F121" s="390">
        <v>47392</v>
      </c>
      <c r="G121" s="461" t="e">
        <f>VLOOKUP(A121,[5]TDSheet!$A:$F,5,FALSE)</f>
        <v>#N/A</v>
      </c>
      <c r="H121" s="461"/>
    </row>
    <row r="122" spans="1:8" s="14" customFormat="1" ht="24.95" customHeight="1" thickBot="1">
      <c r="A122" s="92" t="s">
        <v>908</v>
      </c>
      <c r="B122" s="267" t="str">
        <f>CONCATENATE(A122,VLOOKUP($J$5,'Цвет мет. опор'!A:B,2,0),"/",VLOOKUP($K$5,'Цвет лючка'!A:B,2,0),".",VLOOKUP($L$5,'Цвет столешницы'!A:B,2,FALSE))</f>
        <v>EVL724/П/60*30/ANT/ANT.U003</v>
      </c>
      <c r="C122" s="591"/>
      <c r="D122" s="450" t="s">
        <v>339</v>
      </c>
      <c r="E122" s="636"/>
      <c r="F122" s="390">
        <v>48187</v>
      </c>
      <c r="G122" s="461" t="e">
        <f>VLOOKUP(A122,[5]TDSheet!$A:$F,5,FALSE)</f>
        <v>#N/A</v>
      </c>
      <c r="H122" s="461"/>
    </row>
    <row r="123" spans="1:8" s="14" customFormat="1" ht="24.95" customHeight="1" thickBot="1">
      <c r="A123" s="92" t="s">
        <v>909</v>
      </c>
      <c r="B123" s="267" t="str">
        <f>CONCATENATE(A123,VLOOKUP($J$5,'Цвет мет. опор'!A:B,2,0),"/",VLOOKUP($K$5,'Цвет лючка'!A:B,2,0),".",VLOOKUP($L$5,'Цвет столешницы'!A:B,2,FALSE))</f>
        <v>EVL725/П/60*30/ANT/ANT.U003</v>
      </c>
      <c r="C123" s="591"/>
      <c r="D123" s="450" t="s">
        <v>424</v>
      </c>
      <c r="E123" s="636"/>
      <c r="F123" s="390">
        <v>48702</v>
      </c>
      <c r="G123" s="461" t="e">
        <f>VLOOKUP(A123,[5]TDSheet!$A:$F,5,FALSE)</f>
        <v>#N/A</v>
      </c>
      <c r="H123" s="461"/>
    </row>
    <row r="124" spans="1:8" s="14" customFormat="1" ht="24.95" customHeight="1" thickBot="1">
      <c r="A124" s="92" t="s">
        <v>910</v>
      </c>
      <c r="B124" s="267" t="str">
        <f>CONCATENATE(A124,VLOOKUP($J$5,'Цвет мет. опор'!A:B,2,0),"/",VLOOKUP($K$5,'Цвет лючка'!A:B,2,0),".",VLOOKUP($L$5,'Цвет столешницы'!A:B,2,FALSE))</f>
        <v>EVL726/П/60*30/ANT/ANT.U003</v>
      </c>
      <c r="C124" s="591" t="s">
        <v>436</v>
      </c>
      <c r="D124" s="450" t="s">
        <v>20</v>
      </c>
      <c r="E124" s="643" t="s">
        <v>2770</v>
      </c>
      <c r="F124" s="390">
        <v>88528</v>
      </c>
      <c r="G124" s="461" t="e">
        <f>VLOOKUP(A124,[5]TDSheet!$A:$F,5,FALSE)</f>
        <v>#N/A</v>
      </c>
      <c r="H124" s="461"/>
    </row>
    <row r="125" spans="1:8" s="14" customFormat="1" ht="24.95" customHeight="1" thickBot="1">
      <c r="A125" s="92" t="s">
        <v>911</v>
      </c>
      <c r="B125" s="267" t="str">
        <f>CONCATENATE(A125,VLOOKUP($J$5,'Цвет мет. опор'!A:B,2,0),"/",VLOOKUP($K$5,'Цвет лючка'!A:B,2,0),".",VLOOKUP($L$5,'Цвет столешницы'!A:B,2,FALSE))</f>
        <v>EVL727/П/60*30/ANT/ANT.U003</v>
      </c>
      <c r="C125" s="591"/>
      <c r="D125" s="450" t="s">
        <v>21</v>
      </c>
      <c r="E125" s="573"/>
      <c r="F125" s="390">
        <v>85436</v>
      </c>
      <c r="G125" s="461" t="e">
        <f>VLOOKUP(A125,[5]TDSheet!$A:$F,5,FALSE)</f>
        <v>#N/A</v>
      </c>
      <c r="H125" s="461"/>
    </row>
    <row r="126" spans="1:8" s="14" customFormat="1" ht="24.95" customHeight="1" thickBot="1">
      <c r="A126" s="92" t="s">
        <v>912</v>
      </c>
      <c r="B126" s="267" t="str">
        <f>CONCATENATE(A126,VLOOKUP($J$5,'Цвет мет. опор'!A:B,2,0),"/",VLOOKUP($K$5,'Цвет лючка'!A:B,2,0),".",VLOOKUP($L$5,'Цвет столешницы'!A:B,2,FALSE))</f>
        <v>EVL728/П/60*30/ANT/ANT.U003</v>
      </c>
      <c r="C126" s="591"/>
      <c r="D126" s="450" t="s">
        <v>22</v>
      </c>
      <c r="E126" s="573"/>
      <c r="F126" s="390">
        <v>92055</v>
      </c>
      <c r="G126" s="461" t="e">
        <f>VLOOKUP(A126,[5]TDSheet!$A:$F,5,FALSE)</f>
        <v>#N/A</v>
      </c>
      <c r="H126" s="461"/>
    </row>
    <row r="127" spans="1:8" s="14" customFormat="1" ht="24.95" customHeight="1" thickBot="1">
      <c r="A127" s="92" t="s">
        <v>913</v>
      </c>
      <c r="B127" s="267" t="str">
        <f>CONCATENATE(A127,VLOOKUP($J$5,'Цвет мет. опор'!A:B,2,0),"/",VLOOKUP($K$5,'Цвет лючка'!A:B,2,0),".",VLOOKUP($L$5,'Цвет столешницы'!A:B,2,FALSE))</f>
        <v>EVL729/П/60*30/ANT/ANT.U003</v>
      </c>
      <c r="C127" s="591"/>
      <c r="D127" s="450" t="s">
        <v>23</v>
      </c>
      <c r="E127" s="573"/>
      <c r="F127" s="390">
        <v>93429</v>
      </c>
      <c r="G127" s="461" t="e">
        <f>VLOOKUP(A127,[5]TDSheet!$A:$F,5,FALSE)</f>
        <v>#N/A</v>
      </c>
      <c r="H127" s="461"/>
    </row>
    <row r="128" spans="1:8" ht="24.95" customHeight="1" thickBot="1">
      <c r="A128" s="92" t="s">
        <v>914</v>
      </c>
      <c r="B128" s="267" t="str">
        <f>CONCATENATE(A128,VLOOKUP($J$5,'Цвет мет. опор'!A:B,2,0),"/",VLOOKUP($K$5,'Цвет лючка'!A:B,2,0),".",VLOOKUP($L$5,'Цвет столешницы'!A:B,2,FALSE))</f>
        <v>EVL730/П/60*30/ANT/ANT.U003</v>
      </c>
      <c r="C128" s="591"/>
      <c r="D128" s="450" t="s">
        <v>24</v>
      </c>
      <c r="E128" s="573"/>
      <c r="F128" s="390">
        <v>95160</v>
      </c>
      <c r="G128" s="461" t="e">
        <f>VLOOKUP(A128,[5]TDSheet!$A:$F,5,FALSE)</f>
        <v>#N/A</v>
      </c>
      <c r="H128" s="461"/>
    </row>
    <row r="129" spans="1:8" s="14" customFormat="1" ht="24.95" customHeight="1" thickBot="1">
      <c r="A129" s="92" t="s">
        <v>915</v>
      </c>
      <c r="B129" s="267" t="str">
        <f>CONCATENATE(A129,VLOOKUP($J$5,'Цвет мет. опор'!A:B,2,0),"/",VLOOKUP($K$5,'Цвет лючка'!A:B,2,0),".",VLOOKUP($L$5,'Цвет столешницы'!A:B,2,FALSE))</f>
        <v>EVL731/П/60*30/ANT/ANT.U003</v>
      </c>
      <c r="C129" s="591" t="s">
        <v>1446</v>
      </c>
      <c r="D129" s="450" t="s">
        <v>2072</v>
      </c>
      <c r="E129" s="592" t="s">
        <v>15</v>
      </c>
      <c r="F129" s="390">
        <v>36200</v>
      </c>
      <c r="G129" s="461">
        <f>VLOOKUP(A129,[5]TDSheet!$A:$F,5,FALSE)</f>
        <v>36200</v>
      </c>
      <c r="H129" s="461"/>
    </row>
    <row r="130" spans="1:8" s="14" customFormat="1" ht="24.95" customHeight="1" thickBot="1">
      <c r="A130" s="92" t="s">
        <v>916</v>
      </c>
      <c r="B130" s="267" t="str">
        <f>CONCATENATE(A130,VLOOKUP($J$5,'Цвет мет. опор'!A:B,2,0),"/",VLOOKUP($K$5,'Цвет лючка'!A:B,2,0),".",VLOOKUP($L$5,'Цвет столешницы'!A:B,2,FALSE))</f>
        <v>EVL732/П/60*30/ANT/ANT.U003</v>
      </c>
      <c r="C130" s="591"/>
      <c r="D130" s="450" t="s">
        <v>2073</v>
      </c>
      <c r="E130" s="592"/>
      <c r="F130" s="390">
        <v>36200</v>
      </c>
      <c r="G130" s="461">
        <f>VLOOKUP(A130,[5]TDSheet!$A:$F,5,FALSE)</f>
        <v>36200</v>
      </c>
      <c r="H130" s="461"/>
    </row>
    <row r="131" spans="1:8" s="14" customFormat="1" ht="24.95" customHeight="1" thickBot="1">
      <c r="A131" s="92" t="s">
        <v>917</v>
      </c>
      <c r="B131" s="267" t="str">
        <f>CONCATENATE(A131,VLOOKUP($J$5,'Цвет мет. опор'!A:B,2,0),"/",VLOOKUP($K$5,'Цвет лючка'!A:B,2,0),".",VLOOKUP($L$5,'Цвет столешницы'!A:B,2,FALSE))</f>
        <v>EVL733/П/60*30/ANT/ANT.U003</v>
      </c>
      <c r="C131" s="591"/>
      <c r="D131" s="450" t="s">
        <v>2074</v>
      </c>
      <c r="E131" s="592"/>
      <c r="F131" s="390">
        <v>37658</v>
      </c>
      <c r="G131" s="461">
        <f>VLOOKUP(A131,[5]TDSheet!$A:$F,5,FALSE)</f>
        <v>36895</v>
      </c>
      <c r="H131" s="461"/>
    </row>
    <row r="132" spans="1:8" s="14" customFormat="1" ht="24.95" customHeight="1" thickBot="1">
      <c r="A132" s="92" t="s">
        <v>918</v>
      </c>
      <c r="B132" s="267" t="str">
        <f>CONCATENATE(A132,VLOOKUP($J$5,'Цвет мет. опор'!A:B,2,0),"/",VLOOKUP($K$5,'Цвет лючка'!A:B,2,0),".",VLOOKUP($L$5,'Цвет столешницы'!A:B,2,FALSE))</f>
        <v>EVL734/П/60*30/ANT/ANT.U003</v>
      </c>
      <c r="C132" s="591"/>
      <c r="D132" s="450" t="s">
        <v>2075</v>
      </c>
      <c r="E132" s="592"/>
      <c r="F132" s="390">
        <v>37658</v>
      </c>
      <c r="G132" s="461">
        <f>VLOOKUP(A132,[5]TDSheet!$A:$F,5,FALSE)</f>
        <v>37658</v>
      </c>
      <c r="H132" s="461"/>
    </row>
    <row r="133" spans="1:8" s="14" customFormat="1" ht="24.95" customHeight="1" thickBot="1">
      <c r="A133" s="92" t="s">
        <v>919</v>
      </c>
      <c r="B133" s="267" t="str">
        <f>CONCATENATE(A133,VLOOKUP($J$5,'Цвет мет. опор'!A:B,2,0),"/",VLOOKUP($K$5,'Цвет лючка'!A:B,2,0),".",VLOOKUP($L$5,'Цвет столешницы'!A:B,2,FALSE))</f>
        <v>EVL735/П/60*30/ANT/ANT.U003</v>
      </c>
      <c r="C133" s="591"/>
      <c r="D133" s="450" t="s">
        <v>2076</v>
      </c>
      <c r="E133" s="592"/>
      <c r="F133" s="390">
        <v>38611</v>
      </c>
      <c r="G133" s="461">
        <f>VLOOKUP(A133,[5]TDSheet!$A:$F,5,FALSE)</f>
        <v>37916</v>
      </c>
      <c r="H133" s="461"/>
    </row>
    <row r="134" spans="1:8" s="14" customFormat="1" ht="24.95" customHeight="1">
      <c r="A134" s="92" t="s">
        <v>920</v>
      </c>
      <c r="B134" s="267" t="str">
        <f>CONCATENATE(A134,VLOOKUP($J$5,'Цвет мет. опор'!A:B,2,0),"/",VLOOKUP($K$5,'Цвет лючка'!A:B,2,0),".",VLOOKUP($L$5,'Цвет столешницы'!A:B,2,FALSE))</f>
        <v>EVL736/П/60*30/ANT/ANT.U003</v>
      </c>
      <c r="C134" s="591"/>
      <c r="D134" s="450" t="s">
        <v>2077</v>
      </c>
      <c r="E134" s="592"/>
      <c r="F134" s="390">
        <v>38611</v>
      </c>
      <c r="G134" s="461">
        <f>VLOOKUP(A134,[5]TDSheet!$A:$F,5,FALSE)</f>
        <v>38614</v>
      </c>
      <c r="H134" s="461"/>
    </row>
    <row r="135" spans="1:8" ht="16.5" thickBot="1">
      <c r="B135" s="639" t="s">
        <v>25</v>
      </c>
      <c r="C135" s="639"/>
      <c r="D135" s="639"/>
      <c r="E135" s="639"/>
      <c r="F135" s="461"/>
      <c r="G135" s="461" t="e">
        <f>VLOOKUP(A135,[5]TDSheet!$A:$F,5,FALSE)</f>
        <v>#N/A</v>
      </c>
      <c r="H135" s="461"/>
    </row>
    <row r="136" spans="1:8" ht="27.95" customHeight="1" thickBot="1">
      <c r="A136" s="92" t="s">
        <v>921</v>
      </c>
      <c r="B136" s="267" t="str">
        <f>CONCATENATE(A136,VLOOKUP($J$5,'Цвет мет. опор'!A:B,2,0),"/",VLOOKUP($K$5,'Цвет лючка'!A:B,2,0),".",VLOOKUP($L$5,'Цвет столешницы'!A:B,2,FALSE))</f>
        <v>EVL645/П/60*30/ANT/ANT.U003</v>
      </c>
      <c r="C136" s="638" t="s">
        <v>438</v>
      </c>
      <c r="D136" s="263" t="s">
        <v>49</v>
      </c>
      <c r="E136" s="611"/>
      <c r="F136" s="390">
        <v>38843</v>
      </c>
      <c r="G136" s="461">
        <f>VLOOKUP(A136,[5]TDSheet!$A:$F,5,FALSE)</f>
        <v>38843</v>
      </c>
      <c r="H136" s="461"/>
    </row>
    <row r="137" spans="1:8" s="14" customFormat="1" ht="27.95" customHeight="1" thickBot="1">
      <c r="A137" s="92" t="s">
        <v>922</v>
      </c>
      <c r="B137" s="267" t="str">
        <f>CONCATENATE(A137,VLOOKUP($J$5,'Цвет мет. опор'!A:B,2,0),"/",VLOOKUP($K$5,'Цвет лючка'!A:B,2,0),".",VLOOKUP($L$5,'Цвет столешницы'!A:B,2,FALSE))</f>
        <v>EVL646/П/60*30/ANT/ANT.U003</v>
      </c>
      <c r="C137" s="638"/>
      <c r="D137" s="263" t="s">
        <v>50</v>
      </c>
      <c r="E137" s="611"/>
      <c r="F137" s="390">
        <v>39492</v>
      </c>
      <c r="G137" s="461" t="e">
        <f>VLOOKUP(A137,[5]TDSheet!$A:$F,5,FALSE)</f>
        <v>#N/A</v>
      </c>
      <c r="H137" s="461"/>
    </row>
    <row r="138" spans="1:8" s="14" customFormat="1" ht="27.95" customHeight="1" thickBot="1">
      <c r="A138" s="92" t="s">
        <v>923</v>
      </c>
      <c r="B138" s="267" t="str">
        <f>CONCATENATE(A138,VLOOKUP($J$5,'Цвет мет. опор'!A:B,2,0),"/",VLOOKUP($K$5,'Цвет лючка'!A:B,2,0),".",VLOOKUP($L$5,'Цвет столешницы'!A:B,2,FALSE))</f>
        <v>EVL647/П/60*30/ANT/ANT.U003</v>
      </c>
      <c r="C138" s="638"/>
      <c r="D138" s="263" t="s">
        <v>51</v>
      </c>
      <c r="E138" s="611"/>
      <c r="F138" s="390">
        <v>41230</v>
      </c>
      <c r="G138" s="461">
        <f>VLOOKUP(A138,[5]TDSheet!$A:$F,5,FALSE)</f>
        <v>45985</v>
      </c>
      <c r="H138" s="461"/>
    </row>
    <row r="139" spans="1:8" s="14" customFormat="1" ht="33" customHeight="1" thickBot="1">
      <c r="A139" s="92" t="s">
        <v>924</v>
      </c>
      <c r="B139" s="267" t="str">
        <f>CONCATENATE(A139,VLOOKUP($J$5,'Цвет мет. опор'!A:B,2,0),"/",VLOOKUP($K$5,'Цвет лючка'!A:B,2,0),".",VLOOKUP($L$5,'Цвет столешницы'!A:B,2,FALSE))</f>
        <v>EVL648/П/60*30/ANT/ANT.U003</v>
      </c>
      <c r="C139" s="638" t="s">
        <v>439</v>
      </c>
      <c r="D139" s="263" t="s">
        <v>52</v>
      </c>
      <c r="E139" s="611"/>
      <c r="F139" s="390">
        <v>39356</v>
      </c>
      <c r="G139" s="461">
        <f>VLOOKUP(A139,[5]TDSheet!$A:$F,5,FALSE)</f>
        <v>39422</v>
      </c>
      <c r="H139" s="461"/>
    </row>
    <row r="140" spans="1:8" s="14" customFormat="1" ht="33" customHeight="1" thickBot="1">
      <c r="A140" s="92" t="s">
        <v>925</v>
      </c>
      <c r="B140" s="267" t="str">
        <f>CONCATENATE(A140,VLOOKUP($J$5,'Цвет мет. опор'!A:B,2,0),"/",VLOOKUP($K$5,'Цвет лючка'!A:B,2,0),".",VLOOKUP($L$5,'Цвет столешницы'!A:B,2,FALSE))</f>
        <v>EVL649/П/60*30/ANT/ANT.U003</v>
      </c>
      <c r="C140" s="638"/>
      <c r="D140" s="263" t="s">
        <v>53</v>
      </c>
      <c r="E140" s="611"/>
      <c r="F140" s="390">
        <v>41028</v>
      </c>
      <c r="G140" s="461">
        <f>VLOOKUP(A140,[5]TDSheet!$A:$F,5,FALSE)</f>
        <v>41028</v>
      </c>
      <c r="H140" s="461"/>
    </row>
    <row r="141" spans="1:8" s="14" customFormat="1" ht="33" customHeight="1" thickBot="1">
      <c r="A141" s="92" t="s">
        <v>926</v>
      </c>
      <c r="B141" s="267" t="str">
        <f>CONCATENATE(A141,VLOOKUP($J$5,'Цвет мет. опор'!A:B,2,0),"/",VLOOKUP($K$5,'Цвет лючка'!A:B,2,0),".",VLOOKUP($L$5,'Цвет столешницы'!A:B,2,FALSE))</f>
        <v>EVL650/П/60*30/ANT/ANT.U003</v>
      </c>
      <c r="C141" s="638"/>
      <c r="D141" s="263" t="s">
        <v>54</v>
      </c>
      <c r="E141" s="611"/>
      <c r="F141" s="390">
        <v>42520</v>
      </c>
      <c r="G141" s="461">
        <f>VLOOKUP(A141,[5]TDSheet!$A:$F,5,FALSE)</f>
        <v>42520</v>
      </c>
      <c r="H141" s="461"/>
    </row>
    <row r="142" spans="1:8" s="14" customFormat="1" ht="33" customHeight="1" thickBot="1">
      <c r="A142" s="92" t="s">
        <v>927</v>
      </c>
      <c r="B142" s="267" t="str">
        <f>CONCATENATE(A142,VLOOKUP($J$5,'Цвет мет. опор'!A:B,2,0),"/",VLOOKUP($K$5,'Цвет лючка'!A:B,2,0),".",VLOOKUP($L$5,'Цвет столешницы'!A:B,2,FALSE))</f>
        <v>EVL651/П/60*30/ANT/ANT.U003</v>
      </c>
      <c r="C142" s="638" t="s">
        <v>440</v>
      </c>
      <c r="D142" s="263" t="s">
        <v>55</v>
      </c>
      <c r="E142" s="611"/>
      <c r="F142" s="390">
        <v>40864</v>
      </c>
      <c r="G142" s="461" t="e">
        <f>VLOOKUP(A142,[5]TDSheet!$A:$F,5,FALSE)</f>
        <v>#N/A</v>
      </c>
      <c r="H142" s="461"/>
    </row>
    <row r="143" spans="1:8" s="14" customFormat="1" ht="33" customHeight="1" thickBot="1">
      <c r="A143" s="92" t="s">
        <v>928</v>
      </c>
      <c r="B143" s="267" t="str">
        <f>CONCATENATE(A143,VLOOKUP($J$5,'Цвет мет. опор'!A:B,2,0),"/",VLOOKUP($K$5,'Цвет лючка'!A:B,2,0),".",VLOOKUP($L$5,'Цвет столешницы'!A:B,2,FALSE))</f>
        <v>EVL652/П/60*30/ANT/ANT.U003</v>
      </c>
      <c r="C143" s="638"/>
      <c r="D143" s="263" t="s">
        <v>56</v>
      </c>
      <c r="E143" s="611"/>
      <c r="F143" s="390">
        <v>42403</v>
      </c>
      <c r="G143" s="461">
        <f>VLOOKUP(A143,[5]TDSheet!$A:$F,5,FALSE)</f>
        <v>42403</v>
      </c>
      <c r="H143" s="461"/>
    </row>
    <row r="144" spans="1:8" s="14" customFormat="1" ht="33" customHeight="1" thickBot="1">
      <c r="A144" s="92" t="s">
        <v>929</v>
      </c>
      <c r="B144" s="267" t="str">
        <f>CONCATENATE(A144,VLOOKUP($J$5,'Цвет мет. опор'!A:B,2,0),"/",VLOOKUP($K$5,'Цвет лючка'!A:B,2,0),".",VLOOKUP($L$5,'Цвет столешницы'!A:B,2,FALSE))</f>
        <v>EVL653/П/60*30/ANT/ANT.U003</v>
      </c>
      <c r="C144" s="638"/>
      <c r="D144" s="263" t="s">
        <v>57</v>
      </c>
      <c r="E144" s="611"/>
      <c r="F144" s="390">
        <v>43980</v>
      </c>
      <c r="G144" s="461">
        <f>VLOOKUP(A144,[5]TDSheet!$A:$F,5,FALSE)</f>
        <v>43980</v>
      </c>
      <c r="H144" s="461"/>
    </row>
    <row r="145" spans="1:8" ht="33" customHeight="1" thickBot="1">
      <c r="A145" s="92" t="s">
        <v>930</v>
      </c>
      <c r="B145" s="267" t="str">
        <f>CONCATENATE(A145,VLOOKUP($J$5,'Цвет мет. опор'!A:B,2,0),"/",VLOOKUP($K$5,'Цвет лючка'!A:B,2,0),".",VLOOKUP($L$5,'Цвет столешницы'!A:B,2,FALSE))</f>
        <v>EVL654/П/60*30/ANT/ANT.U003</v>
      </c>
      <c r="C145" s="638" t="s">
        <v>441</v>
      </c>
      <c r="D145" s="263" t="s">
        <v>58</v>
      </c>
      <c r="E145" s="611"/>
      <c r="F145" s="390">
        <v>60363</v>
      </c>
      <c r="G145" s="461">
        <f>VLOOKUP(A145,[5]TDSheet!$A:$F,5,FALSE)</f>
        <v>57109</v>
      </c>
      <c r="H145" s="461"/>
    </row>
    <row r="146" spans="1:8" ht="33" customHeight="1" thickBot="1">
      <c r="A146" s="92" t="s">
        <v>931</v>
      </c>
      <c r="B146" s="267" t="str">
        <f>CONCATENATE(A146,VLOOKUP($J$5,'Цвет мет. опор'!A:B,2,0),"/",VLOOKUP($K$5,'Цвет лючка'!A:B,2,0),".",VLOOKUP($L$5,'Цвет столешницы'!A:B,2,FALSE))</f>
        <v>EVL655/П/60*30/ANT/ANT.U003</v>
      </c>
      <c r="C146" s="638"/>
      <c r="D146" s="263" t="s">
        <v>59</v>
      </c>
      <c r="E146" s="611"/>
      <c r="F146" s="390">
        <v>61129</v>
      </c>
      <c r="G146" s="461" t="e">
        <f>VLOOKUP(A146,[5]TDSheet!$A:$F,5,FALSE)</f>
        <v>#N/A</v>
      </c>
      <c r="H146" s="461"/>
    </row>
    <row r="147" spans="1:8" ht="33" customHeight="1" thickBot="1">
      <c r="A147" s="92" t="s">
        <v>932</v>
      </c>
      <c r="B147" s="267" t="str">
        <f>CONCATENATE(A147,VLOOKUP($J$5,'Цвет мет. опор'!A:B,2,0),"/",VLOOKUP($K$5,'Цвет лючка'!A:B,2,0),".",VLOOKUP($L$5,'Цвет столешницы'!A:B,2,FALSE))</f>
        <v>EVL656/П/60*30/ANT/ANT.U003</v>
      </c>
      <c r="C147" s="638"/>
      <c r="D147" s="263" t="s">
        <v>60</v>
      </c>
      <c r="E147" s="611"/>
      <c r="F147" s="390">
        <v>62950</v>
      </c>
      <c r="G147" s="461" t="e">
        <f>VLOOKUP(A147,[5]TDSheet!$A:$F,5,FALSE)</f>
        <v>#N/A</v>
      </c>
      <c r="H147" s="461"/>
    </row>
    <row r="148" spans="1:8" ht="33" customHeight="1" thickBot="1">
      <c r="A148" s="92" t="s">
        <v>933</v>
      </c>
      <c r="B148" s="267" t="str">
        <f>CONCATENATE(A148,VLOOKUP($J$5,'Цвет мет. опор'!A:B,2,0),"/",VLOOKUP($K$5,'Цвет лючка'!A:B,2,0),".",VLOOKUP($L$5,'Цвет столешницы'!A:B,2,FALSE))</f>
        <v>EVL657/П/60*30/ANT/ANT.U003</v>
      </c>
      <c r="C148" s="638" t="s">
        <v>442</v>
      </c>
      <c r="D148" s="263" t="s">
        <v>61</v>
      </c>
      <c r="E148" s="611"/>
      <c r="F148" s="390">
        <v>57985</v>
      </c>
      <c r="G148" s="461">
        <f>VLOOKUP(A148,[5]TDSheet!$A:$F,5,FALSE)</f>
        <v>57987</v>
      </c>
      <c r="H148" s="461"/>
    </row>
    <row r="149" spans="1:8" ht="33" customHeight="1" thickBot="1">
      <c r="A149" s="92" t="s">
        <v>934</v>
      </c>
      <c r="B149" s="267" t="str">
        <f>CONCATENATE(A149,VLOOKUP($J$5,'Цвет мет. опор'!A:B,2,0),"/",VLOOKUP($K$5,'Цвет лючка'!A:B,2,0),".",VLOOKUP($L$5,'Цвет столешницы'!A:B,2,FALSE))</f>
        <v>EVL658/П/60*30/ANT/ANT.U003</v>
      </c>
      <c r="C149" s="638"/>
      <c r="D149" s="263" t="s">
        <v>62</v>
      </c>
      <c r="E149" s="611"/>
      <c r="F149" s="390">
        <v>60283</v>
      </c>
      <c r="G149" s="461">
        <f>VLOOKUP(A149,[5]TDSheet!$A:$F,5,FALSE)</f>
        <v>60283</v>
      </c>
      <c r="H149" s="461"/>
    </row>
    <row r="150" spans="1:8" ht="33" customHeight="1" thickBot="1">
      <c r="A150" s="92" t="s">
        <v>935</v>
      </c>
      <c r="B150" s="267" t="str">
        <f>CONCATENATE(A150,VLOOKUP($J$5,'Цвет мет. опор'!A:B,2,0),"/",VLOOKUP($K$5,'Цвет лючка'!A:B,2,0),".",VLOOKUP($L$5,'Цвет столешницы'!A:B,2,FALSE))</f>
        <v>EVL659/П/60*30/ANT/ANT.U003</v>
      </c>
      <c r="C150" s="638"/>
      <c r="D150" s="263" t="s">
        <v>63</v>
      </c>
      <c r="E150" s="611"/>
      <c r="F150" s="390">
        <v>69970</v>
      </c>
      <c r="G150" s="461">
        <f>VLOOKUP(A150,[5]TDSheet!$A:$F,5,FALSE)</f>
        <v>69970</v>
      </c>
      <c r="H150" s="461"/>
    </row>
    <row r="151" spans="1:8" ht="33" customHeight="1" thickBot="1">
      <c r="A151" s="92" t="s">
        <v>936</v>
      </c>
      <c r="B151" s="267" t="str">
        <f>CONCATENATE(A151,VLOOKUP($J$5,'Цвет мет. опор'!A:B,2,0),"/",VLOOKUP($K$5,'Цвет лючка'!A:B,2,0),".",VLOOKUP($L$5,'Цвет столешницы'!A:B,2,FALSE))</f>
        <v>EVL660/П/60*30/ANT/ANT.U003</v>
      </c>
      <c r="C151" s="638" t="s">
        <v>443</v>
      </c>
      <c r="D151" s="263" t="s">
        <v>64</v>
      </c>
      <c r="E151" s="611"/>
      <c r="F151" s="390">
        <v>58916</v>
      </c>
      <c r="G151" s="461" t="e">
        <f>VLOOKUP(A151,[5]TDSheet!$A:$F,5,FALSE)</f>
        <v>#N/A</v>
      </c>
      <c r="H151" s="461"/>
    </row>
    <row r="152" spans="1:8" ht="33" customHeight="1" thickBot="1">
      <c r="A152" s="92" t="s">
        <v>937</v>
      </c>
      <c r="B152" s="267" t="str">
        <f>CONCATENATE(A152,VLOOKUP($J$5,'Цвет мет. опор'!A:B,2,0),"/",VLOOKUP($K$5,'Цвет лючка'!A:B,2,0),".",VLOOKUP($L$5,'Цвет столешницы'!A:B,2,FALSE))</f>
        <v>EVL661/П/60*30/ANT/ANT.U003</v>
      </c>
      <c r="C152" s="638"/>
      <c r="D152" s="263" t="s">
        <v>65</v>
      </c>
      <c r="E152" s="611"/>
      <c r="F152" s="390">
        <v>61722</v>
      </c>
      <c r="G152" s="461" t="e">
        <f>VLOOKUP(A152,[5]TDSheet!$A:$F,5,FALSE)</f>
        <v>#N/A</v>
      </c>
      <c r="H152" s="461"/>
    </row>
    <row r="153" spans="1:8" ht="33" customHeight="1" thickBot="1">
      <c r="A153" s="92" t="s">
        <v>938</v>
      </c>
      <c r="B153" s="267" t="str">
        <f>CONCATENATE(A153,VLOOKUP($J$5,'Цвет мет. опор'!A:B,2,0),"/",VLOOKUP($K$5,'Цвет лючка'!A:B,2,0),".",VLOOKUP($L$5,'Цвет столешницы'!A:B,2,FALSE))</f>
        <v>EVL662/П/60*30/ANT/ANT.U003</v>
      </c>
      <c r="C153" s="638"/>
      <c r="D153" s="263" t="s">
        <v>66</v>
      </c>
      <c r="E153" s="611"/>
      <c r="F153" s="390">
        <v>64496</v>
      </c>
      <c r="G153" s="461">
        <f>VLOOKUP(A153,[5]TDSheet!$A:$F,5,FALSE)</f>
        <v>64496</v>
      </c>
      <c r="H153" s="461"/>
    </row>
    <row r="154" spans="1:8" ht="33" customHeight="1" thickBot="1">
      <c r="A154" s="92" t="s">
        <v>939</v>
      </c>
      <c r="B154" s="267" t="str">
        <f>CONCATENATE(A154,VLOOKUP($J$5,'Цвет мет. опор'!A:B,2,0),"/",VLOOKUP($K$5,'Цвет лючка'!A:B,2,0),".",VLOOKUP($L$5,'Цвет столешницы'!A:B,2,FALSE))</f>
        <v>EVL663/П/60*30/ANT/ANT.U003</v>
      </c>
      <c r="C154" s="638" t="s">
        <v>422</v>
      </c>
      <c r="D154" s="263" t="s">
        <v>350</v>
      </c>
      <c r="E154" s="611"/>
      <c r="F154" s="390">
        <v>65770</v>
      </c>
      <c r="G154" s="461">
        <f>VLOOKUP(A154,[5]TDSheet!$A:$F,5,FALSE)</f>
        <v>66946</v>
      </c>
      <c r="H154" s="461"/>
    </row>
    <row r="155" spans="1:8" ht="33" customHeight="1" thickBot="1">
      <c r="A155" s="92" t="s">
        <v>940</v>
      </c>
      <c r="B155" s="267" t="str">
        <f>CONCATENATE(A155,VLOOKUP($J$5,'Цвет мет. опор'!A:B,2,0),"/",VLOOKUP($K$5,'Цвет лючка'!A:B,2,0),".",VLOOKUP($L$5,'Цвет столешницы'!A:B,2,FALSE))</f>
        <v>EVL664/П/60*30/ANT/ANT.U003</v>
      </c>
      <c r="C155" s="638"/>
      <c r="D155" s="263" t="s">
        <v>351</v>
      </c>
      <c r="E155" s="611"/>
      <c r="F155" s="390">
        <v>69022</v>
      </c>
      <c r="G155" s="461" t="e">
        <f>VLOOKUP(A155,[5]TDSheet!$A:$F,5,FALSE)</f>
        <v>#N/A</v>
      </c>
      <c r="H155" s="461"/>
    </row>
    <row r="156" spans="1:8" ht="33" customHeight="1" thickBot="1">
      <c r="A156" s="92" t="s">
        <v>941</v>
      </c>
      <c r="B156" s="267" t="str">
        <f>CONCATENATE(A156,VLOOKUP($J$5,'Цвет мет. опор'!A:B,2,0),"/",VLOOKUP($K$5,'Цвет лючка'!A:B,2,0),".",VLOOKUP($L$5,'Цвет столешницы'!A:B,2,FALSE))</f>
        <v>EVL665/П/60*30/ANT/ANT.U003</v>
      </c>
      <c r="C156" s="638"/>
      <c r="D156" s="263" t="s">
        <v>352</v>
      </c>
      <c r="E156" s="611"/>
      <c r="F156" s="390">
        <v>71704</v>
      </c>
      <c r="G156" s="461">
        <f>VLOOKUP(A156,[5]TDSheet!$A:$F,5,FALSE)</f>
        <v>71706</v>
      </c>
      <c r="H156" s="461"/>
    </row>
    <row r="157" spans="1:8" ht="32.25" customHeight="1" thickBot="1">
      <c r="A157" s="92" t="s">
        <v>942</v>
      </c>
      <c r="B157" s="267" t="str">
        <f>CONCATENATE(A157,VLOOKUP($J$5,'Цвет мет. опор'!A:B,2,0),"/",VLOOKUP($K$5,'Цвет лючка'!A:B,2,0),".",VLOOKUP($L$5,'Цвет столешницы'!A:B,2,FALSE))</f>
        <v>EVL666/П/60*30/ANT/ANT.U003</v>
      </c>
      <c r="C157" s="638" t="s">
        <v>422</v>
      </c>
      <c r="D157" s="263" t="s">
        <v>362</v>
      </c>
      <c r="E157" s="611"/>
      <c r="F157" s="390">
        <v>59966</v>
      </c>
      <c r="G157" s="461" t="e">
        <f>VLOOKUP(A157,[5]TDSheet!$A:$F,5,FALSE)</f>
        <v>#N/A</v>
      </c>
      <c r="H157" s="461"/>
    </row>
    <row r="158" spans="1:8" ht="32.25" customHeight="1" thickBot="1">
      <c r="A158" s="92" t="s">
        <v>943</v>
      </c>
      <c r="B158" s="267" t="str">
        <f>CONCATENATE(A158,VLOOKUP($J$5,'Цвет мет. опор'!A:B,2,0),"/",VLOOKUP($K$5,'Цвет лючка'!A:B,2,0),".",VLOOKUP($L$5,'Цвет столешницы'!A:B,2,FALSE))</f>
        <v>EVL667/П/60*30/ANT/ANT.U003</v>
      </c>
      <c r="C158" s="638"/>
      <c r="D158" s="263" t="s">
        <v>363</v>
      </c>
      <c r="E158" s="611"/>
      <c r="F158" s="390">
        <v>71878</v>
      </c>
      <c r="G158" s="461">
        <f>VLOOKUP(A158,[5]TDSheet!$A:$F,5,FALSE)</f>
        <v>71878</v>
      </c>
      <c r="H158" s="461"/>
    </row>
    <row r="159" spans="1:8" ht="32.25" customHeight="1" thickBot="1">
      <c r="A159" s="92" t="s">
        <v>944</v>
      </c>
      <c r="B159" s="267" t="str">
        <f>CONCATENATE(A159,VLOOKUP($J$5,'Цвет мет. опор'!A:B,2,0),"/",VLOOKUP($K$5,'Цвет лючка'!A:B,2,0),".",VLOOKUP($L$5,'Цвет столешницы'!A:B,2,FALSE))</f>
        <v>EVL668/П/60*30/ANT/ANT.U003</v>
      </c>
      <c r="C159" s="638"/>
      <c r="D159" s="263" t="s">
        <v>364</v>
      </c>
      <c r="E159" s="611"/>
      <c r="F159" s="390">
        <v>83987</v>
      </c>
      <c r="G159" s="461">
        <f>VLOOKUP(A159,[5]TDSheet!$A:$F,5,FALSE)</f>
        <v>83987</v>
      </c>
      <c r="H159" s="461"/>
    </row>
    <row r="160" spans="1:8" ht="33" customHeight="1" thickBot="1">
      <c r="A160" s="92" t="s">
        <v>945</v>
      </c>
      <c r="B160" s="267" t="str">
        <f>CONCATENATE(A160,VLOOKUP($J$5,'Цвет мет. опор'!A:B,2,0),"/",VLOOKUP($K$5,'Цвет лючка'!A:B,2,0),".",VLOOKUP($L$5,'Цвет столешницы'!A:B,2,FALSE))</f>
        <v>EVL669/П/60*30/ANT/ANT.U003</v>
      </c>
      <c r="C160" s="638" t="s">
        <v>422</v>
      </c>
      <c r="D160" s="263" t="s">
        <v>359</v>
      </c>
      <c r="E160" s="611"/>
      <c r="F160" s="390">
        <v>72247</v>
      </c>
      <c r="G160" s="461" t="e">
        <f>VLOOKUP(A160,[5]TDSheet!$A:$F,5,FALSE)</f>
        <v>#N/A</v>
      </c>
      <c r="H160" s="461"/>
    </row>
    <row r="161" spans="1:8" ht="33" customHeight="1" thickBot="1">
      <c r="A161" s="92" t="s">
        <v>946</v>
      </c>
      <c r="B161" s="267" t="str">
        <f>CONCATENATE(A161,VLOOKUP($J$5,'Цвет мет. опор'!A:B,2,0),"/",VLOOKUP($K$5,'Цвет лючка'!A:B,2,0),".",VLOOKUP($L$5,'Цвет столешницы'!A:B,2,FALSE))</f>
        <v>EVL670/П/60*30/ANT/ANT.U003</v>
      </c>
      <c r="C161" s="638"/>
      <c r="D161" s="263" t="s">
        <v>360</v>
      </c>
      <c r="E161" s="611"/>
      <c r="F161" s="390">
        <v>75327</v>
      </c>
      <c r="G161" s="461">
        <f>VLOOKUP(A161,[5]TDSheet!$A:$F,5,FALSE)</f>
        <v>75327</v>
      </c>
      <c r="H161" s="461"/>
    </row>
    <row r="162" spans="1:8" ht="33" customHeight="1" thickBot="1">
      <c r="A162" s="92" t="s">
        <v>947</v>
      </c>
      <c r="B162" s="267" t="str">
        <f>CONCATENATE(A162,VLOOKUP($J$5,'Цвет мет. опор'!A:B,2,0),"/",VLOOKUP($K$5,'Цвет лючка'!A:B,2,0),".",VLOOKUP($L$5,'Цвет столешницы'!A:B,2,FALSE))</f>
        <v>EVL671/П/60*30/ANT/ANT.U003</v>
      </c>
      <c r="C162" s="638"/>
      <c r="D162" s="263" t="s">
        <v>361</v>
      </c>
      <c r="E162" s="611"/>
      <c r="F162" s="390">
        <v>78478</v>
      </c>
      <c r="G162" s="461">
        <f>VLOOKUP(A162,[5]TDSheet!$A:$F,5,FALSE)</f>
        <v>78478</v>
      </c>
      <c r="H162" s="461"/>
    </row>
    <row r="163" spans="1:8" ht="27.95" customHeight="1" thickBot="1">
      <c r="A163" s="92" t="s">
        <v>948</v>
      </c>
      <c r="B163" s="267" t="str">
        <f>CONCATENATE(A163,VLOOKUP($J$5,'Цвет мет. опор'!A:B,2,0),"/",VLOOKUP($K$5,'Цвет лючка'!A:B,2,0),".",VLOOKUP($L$5,'Цвет столешницы'!A:B,2,FALSE))</f>
        <v>EVL672/П/60*30/ANT/ANT.U003</v>
      </c>
      <c r="C163" s="638" t="s">
        <v>1116</v>
      </c>
      <c r="D163" s="263" t="s">
        <v>353</v>
      </c>
      <c r="E163" s="611"/>
      <c r="F163" s="390">
        <v>97047</v>
      </c>
      <c r="G163" s="461">
        <f>VLOOKUP(A163,[5]TDSheet!$A:$F,5,FALSE)</f>
        <v>98764</v>
      </c>
      <c r="H163" s="461"/>
    </row>
    <row r="164" spans="1:8" ht="27.95" customHeight="1" thickBot="1">
      <c r="A164" s="92" t="s">
        <v>949</v>
      </c>
      <c r="B164" s="267" t="str">
        <f>CONCATENATE(A164,VLOOKUP($J$5,'Цвет мет. опор'!A:B,2,0),"/",VLOOKUP($K$5,'Цвет лючка'!A:B,2,0),".",VLOOKUP($L$5,'Цвет столешницы'!A:B,2,FALSE))</f>
        <v>EVL673/П/60*30/ANT/ANT.U003</v>
      </c>
      <c r="C164" s="638"/>
      <c r="D164" s="263" t="s">
        <v>355</v>
      </c>
      <c r="E164" s="611"/>
      <c r="F164" s="390">
        <v>101928</v>
      </c>
      <c r="G164" s="461" t="e">
        <f>VLOOKUP(A164,[5]TDSheet!$A:$F,5,FALSE)</f>
        <v>#N/A</v>
      </c>
      <c r="H164" s="461"/>
    </row>
    <row r="165" spans="1:8" ht="27.95" customHeight="1" thickBot="1">
      <c r="A165" s="92" t="s">
        <v>950</v>
      </c>
      <c r="B165" s="267" t="str">
        <f>CONCATENATE(A165,VLOOKUP($J$5,'Цвет мет. опор'!A:B,2,0),"/",VLOOKUP($K$5,'Цвет лючка'!A:B,2,0),".",VLOOKUP($L$5,'Цвет столешницы'!A:B,2,FALSE))</f>
        <v>EVL674/П/60*30/ANT/ANT.U003</v>
      </c>
      <c r="C165" s="638"/>
      <c r="D165" s="263" t="s">
        <v>356</v>
      </c>
      <c r="E165" s="611"/>
      <c r="F165" s="390">
        <v>107139</v>
      </c>
      <c r="G165" s="461">
        <f>VLOOKUP(A165,[5]TDSheet!$A:$F,5,FALSE)</f>
        <v>118420</v>
      </c>
      <c r="H165" s="461"/>
    </row>
    <row r="166" spans="1:8" ht="27.95" customHeight="1" thickBot="1">
      <c r="A166" s="92" t="s">
        <v>951</v>
      </c>
      <c r="B166" s="267" t="str">
        <f>CONCATENATE(A166,VLOOKUP($J$5,'Цвет мет. опор'!A:B,2,0),"/",VLOOKUP($K$5,'Цвет лючка'!A:B,2,0),".",VLOOKUP($L$5,'Цвет столешницы'!A:B,2,FALSE))</f>
        <v>EVL675/П/60*30/ANT/ANT.U003</v>
      </c>
      <c r="C166" s="638" t="s">
        <v>1117</v>
      </c>
      <c r="D166" s="263" t="s">
        <v>658</v>
      </c>
      <c r="E166" s="611"/>
      <c r="F166" s="390">
        <v>101341</v>
      </c>
      <c r="G166" s="461">
        <f>VLOOKUP(A166,[5]TDSheet!$A:$F,5,FALSE)</f>
        <v>101342</v>
      </c>
      <c r="H166" s="461"/>
    </row>
    <row r="167" spans="1:8" ht="27.95" customHeight="1" thickBot="1">
      <c r="A167" s="92" t="s">
        <v>952</v>
      </c>
      <c r="B167" s="267" t="str">
        <f>CONCATENATE(A167,VLOOKUP($J$5,'Цвет мет. опор'!A:B,2,0),"/",VLOOKUP($K$5,'Цвет лючка'!A:B,2,0),".",VLOOKUP($L$5,'Цвет столешницы'!A:B,2,FALSE))</f>
        <v>EVL676/П/60*30/ANT/ANT.U003</v>
      </c>
      <c r="C167" s="638"/>
      <c r="D167" s="263" t="s">
        <v>659</v>
      </c>
      <c r="E167" s="611"/>
      <c r="F167" s="390">
        <v>106162</v>
      </c>
      <c r="G167" s="461">
        <f>VLOOKUP(A167,[5]TDSheet!$A:$F,5,FALSE)</f>
        <v>106162</v>
      </c>
      <c r="H167" s="461"/>
    </row>
    <row r="168" spans="1:8" ht="27.95" customHeight="1" thickBot="1">
      <c r="A168" s="92" t="s">
        <v>953</v>
      </c>
      <c r="B168" s="267" t="str">
        <f>CONCATENATE(A168,VLOOKUP($J$5,'Цвет мет. опор'!A:B,2,0),"/",VLOOKUP($K$5,'Цвет лючка'!A:B,2,0),".",VLOOKUP($L$5,'Цвет столешницы'!A:B,2,FALSE))</f>
        <v>EVL677/П/60*30/ANT/ANT.U003</v>
      </c>
      <c r="C168" s="638"/>
      <c r="D168" s="263" t="s">
        <v>660</v>
      </c>
      <c r="E168" s="611"/>
      <c r="F168" s="390">
        <v>117302</v>
      </c>
      <c r="G168" s="461" t="e">
        <f>VLOOKUP(A168,[5]TDSheet!$A:$F,5,FALSE)</f>
        <v>#N/A</v>
      </c>
      <c r="H168" s="461"/>
    </row>
    <row r="169" spans="1:8" ht="27.95" customHeight="1" thickBot="1">
      <c r="A169" s="92" t="s">
        <v>954</v>
      </c>
      <c r="B169" s="267" t="str">
        <f>CONCATENATE(A169,VLOOKUP($J$5,'Цвет мет. опор'!A:B,2,0),"/",VLOOKUP($K$5,'Цвет лючка'!A:B,2,0),".",VLOOKUP($L$5,'Цвет столешницы'!A:B,2,FALSE))</f>
        <v>EVL678/П/60*30/ANT/ANT.U003</v>
      </c>
      <c r="C169" s="638" t="s">
        <v>1118</v>
      </c>
      <c r="D169" s="263" t="s">
        <v>661</v>
      </c>
      <c r="E169" s="611"/>
      <c r="F169" s="390">
        <v>106485</v>
      </c>
      <c r="G169" s="461" t="e">
        <f>VLOOKUP(A169,[5]TDSheet!$A:$F,5,FALSE)</f>
        <v>#N/A</v>
      </c>
      <c r="H169" s="461"/>
    </row>
    <row r="170" spans="1:8" ht="27.95" customHeight="1" thickBot="1">
      <c r="A170" s="92" t="s">
        <v>955</v>
      </c>
      <c r="B170" s="267" t="str">
        <f>CONCATENATE(A170,VLOOKUP($J$5,'Цвет мет. опор'!A:B,2,0),"/",VLOOKUP($K$5,'Цвет лючка'!A:B,2,0),".",VLOOKUP($L$5,'Цвет столешницы'!A:B,2,FALSE))</f>
        <v>EVL679/П/60*30/ANT/ANT.U003</v>
      </c>
      <c r="C170" s="638"/>
      <c r="D170" s="263" t="s">
        <v>662</v>
      </c>
      <c r="E170" s="611"/>
      <c r="F170" s="390">
        <v>112905</v>
      </c>
      <c r="G170" s="461" t="e">
        <f>VLOOKUP(A170,[5]TDSheet!$A:$F,5,FALSE)</f>
        <v>#N/A</v>
      </c>
      <c r="H170" s="461"/>
    </row>
    <row r="171" spans="1:8" ht="27.95" customHeight="1">
      <c r="A171" s="92" t="s">
        <v>956</v>
      </c>
      <c r="B171" s="267" t="str">
        <f>CONCATENATE(A171,VLOOKUP($J$5,'Цвет мет. опор'!A:B,2,0),"/",VLOOKUP($K$5,'Цвет лючка'!A:B,2,0),".",VLOOKUP($L$5,'Цвет столешницы'!A:B,2,FALSE))</f>
        <v>EVL680/П/60*30/ANT/ANT.U003</v>
      </c>
      <c r="C171" s="638"/>
      <c r="D171" s="263" t="s">
        <v>663</v>
      </c>
      <c r="E171" s="611"/>
      <c r="F171" s="390">
        <v>115828</v>
      </c>
      <c r="G171" s="461">
        <f>VLOOKUP(A171,[5]TDSheet!$A:$F,5,FALSE)</f>
        <v>115828</v>
      </c>
      <c r="H171" s="461"/>
    </row>
    <row r="172" spans="1:8" ht="15.75">
      <c r="B172" s="651" t="s">
        <v>26</v>
      </c>
      <c r="C172" s="651"/>
      <c r="D172" s="651"/>
      <c r="E172" s="651"/>
      <c r="F172" s="461"/>
      <c r="G172" s="461" t="e">
        <f>VLOOKUP(A172,[5]TDSheet!$A:$F,5,FALSE)</f>
        <v>#N/A</v>
      </c>
      <c r="H172" s="461"/>
    </row>
    <row r="173" spans="1:8" s="14" customFormat="1" ht="24" customHeight="1" thickBot="1">
      <c r="A173" s="123" t="s">
        <v>957</v>
      </c>
      <c r="B173" s="267" t="str">
        <f>CONCATENATE(A173,VLOOKUP($J$5,'Цвет мет. опор'!A:B,2,0),".",VLOOKUP($L$5,'Цвет столешницы'!A:B,2,FALSE))</f>
        <v>EVL800/П/60*30/ANT.U003</v>
      </c>
      <c r="C173" s="638" t="s">
        <v>444</v>
      </c>
      <c r="D173" s="263" t="s">
        <v>341</v>
      </c>
      <c r="E173" s="611"/>
      <c r="F173" s="390">
        <v>30531</v>
      </c>
      <c r="G173" s="461">
        <f>VLOOKUP(A173,[5]TDSheet!$A:$F,5,FALSE)</f>
        <v>30532</v>
      </c>
      <c r="H173" s="461"/>
    </row>
    <row r="174" spans="1:8" s="14" customFormat="1" ht="24" customHeight="1" thickBot="1">
      <c r="A174" s="124" t="s">
        <v>958</v>
      </c>
      <c r="B174" s="267" t="str">
        <f>CONCATENATE(A174,VLOOKUP($J$5,'Цвет мет. опор'!A:B,2,0),".",VLOOKUP($L$5,'Цвет столешницы'!A:B,2,FALSE))</f>
        <v>EVL801/П/60*30/ANT.U003</v>
      </c>
      <c r="C174" s="638"/>
      <c r="D174" s="263" t="s">
        <v>300</v>
      </c>
      <c r="E174" s="611"/>
      <c r="F174" s="390">
        <v>31654</v>
      </c>
      <c r="G174" s="461">
        <f>VLOOKUP(A174,[5]TDSheet!$A:$F,5,FALSE)</f>
        <v>31656</v>
      </c>
      <c r="H174" s="461"/>
    </row>
    <row r="175" spans="1:8" s="14" customFormat="1" ht="24" customHeight="1" thickBot="1">
      <c r="A175" s="124" t="s">
        <v>959</v>
      </c>
      <c r="B175" s="267" t="str">
        <f>CONCATENATE(A175,VLOOKUP($J$5,'Цвет мет. опор'!A:B,2,0),".",VLOOKUP($L$5,'Цвет столешницы'!A:B,2,FALSE))</f>
        <v>EVL802/П/60*30/ANT.U003</v>
      </c>
      <c r="C175" s="638"/>
      <c r="D175" s="263" t="s">
        <v>301</v>
      </c>
      <c r="E175" s="611"/>
      <c r="F175" s="390">
        <v>36733</v>
      </c>
      <c r="G175" s="461" t="e">
        <f>VLOOKUP(A175,[5]TDSheet!$A:$F,5,FALSE)</f>
        <v>#N/A</v>
      </c>
      <c r="H175" s="461"/>
    </row>
    <row r="176" spans="1:8" s="14" customFormat="1" ht="24" customHeight="1" thickBot="1">
      <c r="A176" s="124" t="s">
        <v>960</v>
      </c>
      <c r="B176" s="267" t="str">
        <f>CONCATENATE(A176,VLOOKUP($J$5,'Цвет мет. опор'!A:B,2,0),".",VLOOKUP($L$5,'Цвет столешницы'!A:B,2,FALSE))</f>
        <v>EVL803/П/60*30/ANT.U003</v>
      </c>
      <c r="C176" s="638"/>
      <c r="D176" s="263" t="s">
        <v>302</v>
      </c>
      <c r="E176" s="611"/>
      <c r="F176" s="390">
        <v>38627</v>
      </c>
      <c r="G176" s="461" t="e">
        <f>VLOOKUP(A176,[5]TDSheet!$A:$F,5,FALSE)</f>
        <v>#N/A</v>
      </c>
      <c r="H176" s="461"/>
    </row>
    <row r="177" spans="1:8" ht="24" customHeight="1" thickBot="1">
      <c r="A177" s="124" t="s">
        <v>961</v>
      </c>
      <c r="B177" s="267" t="str">
        <f>CONCATENATE(A177,VLOOKUP($J$5,'Цвет мет. опор'!A:B,2,0),".",VLOOKUP($L$5,'Цвет столешницы'!A:B,2,FALSE))</f>
        <v>EVL804/П/60*30/ANT.U003</v>
      </c>
      <c r="C177" s="638"/>
      <c r="D177" s="263" t="s">
        <v>342</v>
      </c>
      <c r="E177" s="611"/>
      <c r="F177" s="390">
        <v>40713</v>
      </c>
      <c r="G177" s="461" t="e">
        <f>VLOOKUP(A177,[5]TDSheet!$A:$F,5,FALSE)</f>
        <v>#N/A</v>
      </c>
      <c r="H177" s="461"/>
    </row>
    <row r="178" spans="1:8" ht="24" customHeight="1" thickBot="1">
      <c r="A178" s="124" t="s">
        <v>962</v>
      </c>
      <c r="B178" s="267" t="str">
        <f>CONCATENATE(A178,VLOOKUP($J$5,'Цвет мет. опор'!A:B,2,0),".",VLOOKUP($L$5,'Цвет столешницы'!A:B,2,FALSE))</f>
        <v>EVL805/П/60*30/ANT.U003</v>
      </c>
      <c r="C178" s="638" t="s">
        <v>445</v>
      </c>
      <c r="D178" s="263" t="s">
        <v>348</v>
      </c>
      <c r="E178" s="611"/>
      <c r="F178" s="390">
        <v>57792</v>
      </c>
      <c r="G178" s="461">
        <f>VLOOKUP(A178,[5]TDSheet!$A:$F,5,FALSE)</f>
        <v>57795</v>
      </c>
      <c r="H178" s="461"/>
    </row>
    <row r="179" spans="1:8" ht="24" customHeight="1" thickBot="1">
      <c r="A179" s="124" t="s">
        <v>963</v>
      </c>
      <c r="B179" s="267" t="str">
        <f>CONCATENATE(A179,VLOOKUP($J$5,'Цвет мет. опор'!A:B,2,0),".",VLOOKUP($L$5,'Цвет столешницы'!A:B,2,FALSE))</f>
        <v>EVL806/П/60*30/ANT.U003</v>
      </c>
      <c r="C179" s="638"/>
      <c r="D179" s="263" t="s">
        <v>350</v>
      </c>
      <c r="E179" s="611"/>
      <c r="F179" s="390">
        <v>60098</v>
      </c>
      <c r="G179" s="461">
        <f>VLOOKUP(A179,[5]TDSheet!$A:$F,5,FALSE)</f>
        <v>60099</v>
      </c>
      <c r="H179" s="461"/>
    </row>
    <row r="180" spans="1:8" ht="24" customHeight="1" thickBot="1">
      <c r="A180" s="124" t="s">
        <v>964</v>
      </c>
      <c r="B180" s="267" t="str">
        <f>CONCATENATE(A180,VLOOKUP($J$5,'Цвет мет. опор'!A:B,2,0),".",VLOOKUP($L$5,'Цвет столешницы'!A:B,2,FALSE))</f>
        <v>EVL807/П/60*30/ANT.U003</v>
      </c>
      <c r="C180" s="638"/>
      <c r="D180" s="263" t="s">
        <v>351</v>
      </c>
      <c r="E180" s="611"/>
      <c r="F180" s="390">
        <v>62844</v>
      </c>
      <c r="G180" s="461">
        <f>VLOOKUP(A180,[5]TDSheet!$A:$F,5,FALSE)</f>
        <v>62846</v>
      </c>
      <c r="H180" s="461"/>
    </row>
    <row r="181" spans="1:8" ht="24" customHeight="1" thickBot="1">
      <c r="A181" s="124" t="s">
        <v>965</v>
      </c>
      <c r="B181" s="267" t="str">
        <f>CONCATENATE(A181,VLOOKUP($J$5,'Цвет мет. опор'!A:B,2,0),".",VLOOKUP($L$5,'Цвет столешницы'!A:B,2,FALSE))</f>
        <v>EVL808/П/60*30/ANT.U003</v>
      </c>
      <c r="C181" s="638"/>
      <c r="D181" s="263" t="s">
        <v>352</v>
      </c>
      <c r="E181" s="611"/>
      <c r="F181" s="390">
        <v>74040</v>
      </c>
      <c r="G181" s="461">
        <f>VLOOKUP(A181,[5]TDSheet!$A:$F,5,FALSE)</f>
        <v>64917</v>
      </c>
      <c r="H181" s="461"/>
    </row>
    <row r="182" spans="1:8" ht="24" customHeight="1" thickBot="1">
      <c r="A182" s="124" t="s">
        <v>966</v>
      </c>
      <c r="B182" s="267" t="str">
        <f>CONCATENATE(A182,VLOOKUP($J$5,'Цвет мет. опор'!A:B,2,0),".",VLOOKUP($L$5,'Цвет столешницы'!A:B,2,FALSE))</f>
        <v>EVL809/П/60*30/ANT.U003</v>
      </c>
      <c r="C182" s="638"/>
      <c r="D182" s="263" t="s">
        <v>353</v>
      </c>
      <c r="E182" s="611"/>
      <c r="F182" s="390">
        <v>78214</v>
      </c>
      <c r="G182" s="461">
        <f>VLOOKUP(A182,[5]TDSheet!$A:$F,5,FALSE)</f>
        <v>77201</v>
      </c>
      <c r="H182" s="461"/>
    </row>
    <row r="183" spans="1:8" ht="24" customHeight="1" thickBot="1">
      <c r="A183" s="124" t="s">
        <v>967</v>
      </c>
      <c r="B183" s="267" t="str">
        <f>CONCATENATE(A183,VLOOKUP($J$5,'Цвет мет. опор'!A:B,2,0),".",VLOOKUP($L$5,'Цвет столешницы'!A:B,2,FALSE))</f>
        <v>EVL810/П/60*30/ANT.U003</v>
      </c>
      <c r="C183" s="638" t="s">
        <v>446</v>
      </c>
      <c r="D183" s="263" t="s">
        <v>354</v>
      </c>
      <c r="E183" s="611"/>
      <c r="F183" s="390">
        <v>80925</v>
      </c>
      <c r="G183" s="461">
        <f>VLOOKUP(A183,[5]TDSheet!$A:$F,5,FALSE)</f>
        <v>80927</v>
      </c>
      <c r="H183" s="461"/>
    </row>
    <row r="184" spans="1:8" ht="24" customHeight="1" thickBot="1">
      <c r="A184" s="124" t="s">
        <v>968</v>
      </c>
      <c r="B184" s="267" t="str">
        <f>CONCATENATE(A184,VLOOKUP($J$5,'Цвет мет. опор'!A:B,2,0),".",VLOOKUP($L$5,'Цвет столешницы'!A:B,2,FALSE))</f>
        <v>EVL811/П/60*30/ANT.U003</v>
      </c>
      <c r="C184" s="638"/>
      <c r="D184" s="263" t="s">
        <v>353</v>
      </c>
      <c r="E184" s="611"/>
      <c r="F184" s="390">
        <v>88540</v>
      </c>
      <c r="G184" s="461">
        <f>VLOOKUP(A184,[5]TDSheet!$A:$F,5,FALSE)</f>
        <v>88541</v>
      </c>
      <c r="H184" s="461"/>
    </row>
    <row r="185" spans="1:8" ht="24" customHeight="1" thickBot="1">
      <c r="A185" s="124" t="s">
        <v>969</v>
      </c>
      <c r="B185" s="267" t="str">
        <f>CONCATENATE(A185,VLOOKUP($J$5,'Цвет мет. опор'!A:B,2,0),".",VLOOKUP($L$5,'Цвет столешницы'!A:B,2,FALSE))</f>
        <v>EVL812/П/60*30/ANT.U003</v>
      </c>
      <c r="C185" s="638"/>
      <c r="D185" s="263" t="s">
        <v>355</v>
      </c>
      <c r="E185" s="611"/>
      <c r="F185" s="390">
        <v>92660</v>
      </c>
      <c r="G185" s="461">
        <f>VLOOKUP(A185,[5]TDSheet!$A:$F,5,FALSE)</f>
        <v>92661</v>
      </c>
      <c r="H185" s="461"/>
    </row>
    <row r="186" spans="1:8" ht="24" customHeight="1" thickBot="1">
      <c r="A186" s="124" t="s">
        <v>970</v>
      </c>
      <c r="B186" s="267" t="str">
        <f>CONCATENATE(A186,VLOOKUP($J$5,'Цвет мет. опор'!A:B,2,0),".",VLOOKUP($L$5,'Цвет столешницы'!A:B,2,FALSE))</f>
        <v>EVL813/П/60*30/ANT.U003</v>
      </c>
      <c r="C186" s="638"/>
      <c r="D186" s="263" t="s">
        <v>356</v>
      </c>
      <c r="E186" s="611"/>
      <c r="F186" s="390">
        <v>95339</v>
      </c>
      <c r="G186" s="461" t="e">
        <f>VLOOKUP(A186,[5]TDSheet!$A:$F,5,FALSE)</f>
        <v>#N/A</v>
      </c>
      <c r="H186" s="461"/>
    </row>
    <row r="187" spans="1:8" ht="24" customHeight="1" thickBot="1">
      <c r="A187" s="124" t="s">
        <v>971</v>
      </c>
      <c r="B187" s="267" t="str">
        <f>CONCATENATE(A187,VLOOKUP($J$5,'Цвет мет. опор'!A:B,2,0),".",VLOOKUP($L$5,'Цвет столешницы'!A:B,2,FALSE))</f>
        <v>EVL814/П/60*30/ANT.U003</v>
      </c>
      <c r="C187" s="638"/>
      <c r="D187" s="263" t="s">
        <v>357</v>
      </c>
      <c r="E187" s="611"/>
      <c r="F187" s="390">
        <v>98749</v>
      </c>
      <c r="G187" s="461" t="e">
        <f>VLOOKUP(A187,[5]TDSheet!$A:$F,5,FALSE)</f>
        <v>#N/A</v>
      </c>
      <c r="H187" s="461"/>
    </row>
    <row r="188" spans="1:8" ht="29.1" customHeight="1">
      <c r="A188" s="145" t="s">
        <v>1364</v>
      </c>
      <c r="B188" s="267" t="str">
        <f>CONCATENATE(A188,VLOOKUP($J$5,'Цвет мет. опор'!A:B,2,0),".",VLOOKUP($L$5,'Цвет столешницы'!A:B,2,FALSE))</f>
        <v>EVL841/П/60*30/ANT.U003</v>
      </c>
      <c r="C188" s="638" t="s">
        <v>1373</v>
      </c>
      <c r="D188" s="263" t="s">
        <v>658</v>
      </c>
      <c r="E188" s="611"/>
      <c r="F188" s="390">
        <v>91208</v>
      </c>
      <c r="G188" s="461" t="e">
        <f>VLOOKUP(A188,[5]TDSheet!$A:$F,5,FALSE)</f>
        <v>#N/A</v>
      </c>
      <c r="H188" s="461"/>
    </row>
    <row r="189" spans="1:8" ht="29.1" customHeight="1">
      <c r="A189" s="146" t="s">
        <v>1365</v>
      </c>
      <c r="B189" s="267" t="str">
        <f>CONCATENATE(A189,VLOOKUP($J$5,'Цвет мет. опор'!A:B,2,0),".",VLOOKUP($L$5,'Цвет столешницы'!A:B,2,FALSE))</f>
        <v>EVL842/П/60*30/ANT.U003</v>
      </c>
      <c r="C189" s="638"/>
      <c r="D189" s="263" t="s">
        <v>659</v>
      </c>
      <c r="E189" s="611"/>
      <c r="F189" s="390">
        <v>95447</v>
      </c>
      <c r="G189" s="461" t="e">
        <f>VLOOKUP(A189,[5]TDSheet!$A:$F,5,FALSE)</f>
        <v>#N/A</v>
      </c>
      <c r="H189" s="461"/>
    </row>
    <row r="190" spans="1:8" ht="29.1" customHeight="1">
      <c r="A190" s="146" t="s">
        <v>1366</v>
      </c>
      <c r="B190" s="267" t="str">
        <f>CONCATENATE(A190,VLOOKUP($J$5,'Цвет мет. опор'!A:B,2,0),".",VLOOKUP($L$5,'Цвет столешницы'!A:B,2,FALSE))</f>
        <v>EVL843/П/60*30/ANT.U003</v>
      </c>
      <c r="C190" s="638"/>
      <c r="D190" s="263" t="s">
        <v>660</v>
      </c>
      <c r="E190" s="611"/>
      <c r="F190" s="390">
        <v>98235</v>
      </c>
      <c r="G190" s="461" t="e">
        <f>VLOOKUP(A190,[5]TDSheet!$A:$F,5,FALSE)</f>
        <v>#N/A</v>
      </c>
      <c r="H190" s="461"/>
    </row>
    <row r="191" spans="1:8" ht="29.1" customHeight="1" thickBot="1">
      <c r="A191" s="147" t="s">
        <v>1367</v>
      </c>
      <c r="B191" s="267" t="str">
        <f>CONCATENATE(A191,VLOOKUP($J$5,'Цвет мет. опор'!A:B,2,0),".",VLOOKUP($L$5,'Цвет столешницы'!A:B,2,FALSE))</f>
        <v>EVL844/П/60*30/ANT.U003</v>
      </c>
      <c r="C191" s="638"/>
      <c r="D191" s="263" t="s">
        <v>1347</v>
      </c>
      <c r="E191" s="611"/>
      <c r="F191" s="390">
        <v>100583</v>
      </c>
      <c r="G191" s="461" t="e">
        <f>VLOOKUP(A191,[5]TDSheet!$A:$F,5,FALSE)</f>
        <v>#N/A</v>
      </c>
      <c r="H191" s="461"/>
    </row>
    <row r="192" spans="1:8" ht="23.25" customHeight="1">
      <c r="A192" s="153"/>
      <c r="C192" s="216" t="s">
        <v>2002</v>
      </c>
    </row>
    <row r="193" spans="1:9" ht="29.1" customHeight="1">
      <c r="A193" s="153"/>
      <c r="C193" s="82" t="s">
        <v>1773</v>
      </c>
      <c r="D193" s="194"/>
      <c r="E193" s="82"/>
      <c r="F193" s="82"/>
      <c r="G193" s="82"/>
      <c r="H193" s="82"/>
    </row>
    <row r="194" spans="1:9" ht="50.25" customHeight="1">
      <c r="A194" s="153"/>
      <c r="B194" s="207" t="s">
        <v>1739</v>
      </c>
      <c r="C194" s="201" t="s">
        <v>1740</v>
      </c>
      <c r="D194" s="199" t="s">
        <v>1741</v>
      </c>
      <c r="E194" s="200" t="s">
        <v>1743</v>
      </c>
      <c r="F194" s="650" t="s">
        <v>1744</v>
      </c>
      <c r="G194" s="650"/>
      <c r="H194" s="650"/>
    </row>
    <row r="195" spans="1:9" ht="20.100000000000001" customHeight="1">
      <c r="A195" s="153"/>
      <c r="C195" s="202" t="s">
        <v>1745</v>
      </c>
      <c r="D195" s="203" t="s">
        <v>1746</v>
      </c>
      <c r="E195" s="203" t="s">
        <v>1746</v>
      </c>
      <c r="F195" s="7" t="s">
        <v>816</v>
      </c>
      <c r="G195" s="7"/>
      <c r="H195" s="8" t="s">
        <v>635</v>
      </c>
    </row>
    <row r="196" spans="1:9" ht="20.100000000000001" customHeight="1">
      <c r="A196" s="153"/>
      <c r="C196" s="202" t="s">
        <v>1747</v>
      </c>
      <c r="D196" s="204" t="s">
        <v>2106</v>
      </c>
      <c r="E196" s="204" t="s">
        <v>1750</v>
      </c>
      <c r="F196" s="464" t="s">
        <v>2729</v>
      </c>
      <c r="G196" s="464"/>
      <c r="H196" s="203" t="s">
        <v>2730</v>
      </c>
      <c r="I196" s="463"/>
    </row>
    <row r="197" spans="1:9" ht="20.100000000000001" customHeight="1">
      <c r="A197" s="153"/>
      <c r="C197" s="81"/>
      <c r="D197" s="203" t="s">
        <v>2107</v>
      </c>
      <c r="E197" s="203" t="s">
        <v>1748</v>
      </c>
      <c r="F197" s="7" t="s">
        <v>828</v>
      </c>
      <c r="G197" s="7"/>
      <c r="H197" s="203" t="s">
        <v>820</v>
      </c>
      <c r="I197" s="463"/>
    </row>
    <row r="198" spans="1:9" ht="20.100000000000001" customHeight="1">
      <c r="A198" s="153"/>
      <c r="C198" s="81"/>
      <c r="D198" s="81"/>
      <c r="E198" s="81"/>
      <c r="F198" s="7" t="s">
        <v>821</v>
      </c>
      <c r="G198" s="7"/>
      <c r="H198" s="203" t="s">
        <v>634</v>
      </c>
    </row>
    <row r="199" spans="1:9" ht="33" customHeight="1">
      <c r="A199" s="153"/>
      <c r="B199" s="96"/>
      <c r="C199" s="96"/>
      <c r="D199" s="81"/>
      <c r="E199" s="81"/>
      <c r="F199" s="7" t="s">
        <v>1119</v>
      </c>
      <c r="G199" s="7"/>
      <c r="H199" s="8" t="s">
        <v>827</v>
      </c>
    </row>
    <row r="200" spans="1:9" ht="20.100000000000001" customHeight="1">
      <c r="A200" s="153"/>
      <c r="D200" s="81"/>
      <c r="E200" s="81"/>
      <c r="F200" s="5" t="s">
        <v>2006</v>
      </c>
      <c r="G200" s="5"/>
      <c r="H200" s="221" t="s">
        <v>2067</v>
      </c>
    </row>
    <row r="201" spans="1:9" ht="20.100000000000001" customHeight="1">
      <c r="A201" s="153"/>
      <c r="D201" s="81"/>
      <c r="E201" s="81"/>
    </row>
    <row r="202" spans="1:9" ht="20.100000000000001" customHeight="1">
      <c r="A202" s="153"/>
      <c r="D202" s="96"/>
      <c r="E202" s="81"/>
    </row>
    <row r="203" spans="1:9" ht="20.100000000000001" customHeight="1">
      <c r="A203" s="153"/>
      <c r="E203" s="81"/>
    </row>
    <row r="205" spans="1:9" ht="15" customHeight="1"/>
    <row r="206" spans="1:9" ht="15" customHeight="1"/>
    <row r="207" spans="1:9" ht="15" customHeight="1"/>
  </sheetData>
  <mergeCells count="135">
    <mergeCell ref="C90:C92"/>
    <mergeCell ref="E90:E92"/>
    <mergeCell ref="F52:F53"/>
    <mergeCell ref="F50:F51"/>
    <mergeCell ref="C74:C75"/>
    <mergeCell ref="E74:E75"/>
    <mergeCell ref="C76:C77"/>
    <mergeCell ref="E76:E77"/>
    <mergeCell ref="C81:C83"/>
    <mergeCell ref="E81:E83"/>
    <mergeCell ref="C84:C86"/>
    <mergeCell ref="E84:E86"/>
    <mergeCell ref="C87:C89"/>
    <mergeCell ref="E87:E89"/>
    <mergeCell ref="C72:C73"/>
    <mergeCell ref="E72:E73"/>
    <mergeCell ref="C62:C65"/>
    <mergeCell ref="E62:E65"/>
    <mergeCell ref="F194:H194"/>
    <mergeCell ref="C160:C162"/>
    <mergeCell ref="C163:C165"/>
    <mergeCell ref="E163:E165"/>
    <mergeCell ref="C166:C168"/>
    <mergeCell ref="E166:E168"/>
    <mergeCell ref="C169:C171"/>
    <mergeCell ref="E169:E171"/>
    <mergeCell ref="C188:C191"/>
    <mergeCell ref="E188:E191"/>
    <mergeCell ref="B172:E172"/>
    <mergeCell ref="D36:D37"/>
    <mergeCell ref="J1:M1"/>
    <mergeCell ref="B2:E2"/>
    <mergeCell ref="B3:F5"/>
    <mergeCell ref="C7:C10"/>
    <mergeCell ref="E7:E10"/>
    <mergeCell ref="C16:C20"/>
    <mergeCell ref="E16:E20"/>
    <mergeCell ref="D40:D41"/>
    <mergeCell ref="C36:C41"/>
    <mergeCell ref="E36:E41"/>
    <mergeCell ref="D38:D39"/>
    <mergeCell ref="F40:F41"/>
    <mergeCell ref="F30:F31"/>
    <mergeCell ref="F32:F33"/>
    <mergeCell ref="F34:F35"/>
    <mergeCell ref="F36:F37"/>
    <mergeCell ref="F38:F39"/>
    <mergeCell ref="J3:L3"/>
    <mergeCell ref="F22:F23"/>
    <mergeCell ref="F24:F25"/>
    <mergeCell ref="C22:C25"/>
    <mergeCell ref="D26:D27"/>
    <mergeCell ref="D28:D29"/>
    <mergeCell ref="F26:F27"/>
    <mergeCell ref="F28:F29"/>
    <mergeCell ref="E22:E25"/>
    <mergeCell ref="C26:C31"/>
    <mergeCell ref="D30:D31"/>
    <mergeCell ref="E26:E31"/>
    <mergeCell ref="C11:C15"/>
    <mergeCell ref="E11:E15"/>
    <mergeCell ref="E58:E61"/>
    <mergeCell ref="C58:C61"/>
    <mergeCell ref="C54:C57"/>
    <mergeCell ref="E54:E57"/>
    <mergeCell ref="D42:D43"/>
    <mergeCell ref="D44:D45"/>
    <mergeCell ref="C50:C53"/>
    <mergeCell ref="D52:D53"/>
    <mergeCell ref="D50:D51"/>
    <mergeCell ref="D22:D23"/>
    <mergeCell ref="D24:D25"/>
    <mergeCell ref="E50:E53"/>
    <mergeCell ref="C46:C49"/>
    <mergeCell ref="E46:E49"/>
    <mergeCell ref="D32:D33"/>
    <mergeCell ref="D34:D35"/>
    <mergeCell ref="E32:E35"/>
    <mergeCell ref="C32:C35"/>
    <mergeCell ref="C183:C187"/>
    <mergeCell ref="E183:E187"/>
    <mergeCell ref="E160:E162"/>
    <mergeCell ref="C173:C177"/>
    <mergeCell ref="E173:E177"/>
    <mergeCell ref="C178:C182"/>
    <mergeCell ref="E178:E182"/>
    <mergeCell ref="C151:C153"/>
    <mergeCell ref="E151:E153"/>
    <mergeCell ref="C154:C156"/>
    <mergeCell ref="E154:E156"/>
    <mergeCell ref="C114:C118"/>
    <mergeCell ref="E114:E118"/>
    <mergeCell ref="C157:C159"/>
    <mergeCell ref="C119:C123"/>
    <mergeCell ref="E119:E123"/>
    <mergeCell ref="C124:C128"/>
    <mergeCell ref="E124:E128"/>
    <mergeCell ref="E157:E159"/>
    <mergeCell ref="C142:C144"/>
    <mergeCell ref="E142:E144"/>
    <mergeCell ref="C145:C147"/>
    <mergeCell ref="E145:E147"/>
    <mergeCell ref="E139:E141"/>
    <mergeCell ref="C139:C141"/>
    <mergeCell ref="C129:C134"/>
    <mergeCell ref="E129:E134"/>
    <mergeCell ref="C136:C138"/>
    <mergeCell ref="E136:E138"/>
    <mergeCell ref="B135:E135"/>
    <mergeCell ref="C148:C150"/>
    <mergeCell ref="E148:E150"/>
    <mergeCell ref="C42:C45"/>
    <mergeCell ref="E42:E45"/>
    <mergeCell ref="D46:D47"/>
    <mergeCell ref="D48:D49"/>
    <mergeCell ref="F46:F47"/>
    <mergeCell ref="F48:F49"/>
    <mergeCell ref="C104:C108"/>
    <mergeCell ref="E104:E108"/>
    <mergeCell ref="C109:C113"/>
    <mergeCell ref="E109:E113"/>
    <mergeCell ref="C97:C98"/>
    <mergeCell ref="E97:E98"/>
    <mergeCell ref="C66:C68"/>
    <mergeCell ref="E66:E68"/>
    <mergeCell ref="E69:E71"/>
    <mergeCell ref="C78:C80"/>
    <mergeCell ref="E78:E80"/>
    <mergeCell ref="F42:F43"/>
    <mergeCell ref="F44:F45"/>
    <mergeCell ref="C93:C95"/>
    <mergeCell ref="E93:E95"/>
    <mergeCell ref="C99:C103"/>
    <mergeCell ref="E99:E103"/>
    <mergeCell ref="C69:C71"/>
  </mergeCells>
  <pageMargins left="0.15748031496062992" right="0.15748031496062992" top="0.19685039370078741" bottom="0.19685039370078741" header="0.15748031496062992" footer="0.15748031496062992"/>
  <pageSetup paperSize="9" scale="78" orientation="portrait" r:id="rId1"/>
  <rowBreaks count="3" manualBreakCount="3">
    <brk id="118" max="16383" man="1"/>
    <brk id="153" max="16383" man="1"/>
    <brk id="182" max="16383" man="1"/>
  </rowBreaks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'Цвет мет. опор'!A2:A29</xm:f>
          </x14:formula1>
          <xm:sqref>J5</xm:sqref>
        </x14:dataValidation>
        <x14:dataValidation type="list" allowBlank="1" showInputMessage="1" showErrorMessage="1" xr:uid="{00000000-0002-0000-0200-000001000000}">
          <x14:formula1>
            <xm:f>'Цвет лючка'!A2:A30</xm:f>
          </x14:formula1>
          <xm:sqref>K5</xm:sqref>
        </x14:dataValidation>
        <x14:dataValidation type="list" allowBlank="1" showInputMessage="1" showErrorMessage="1" xr:uid="{00000000-0002-0000-0200-000002000000}">
          <x14:formula1>
            <xm:f>'Цвет столешницы'!A2:A26</xm:f>
          </x14:formula1>
          <xm:sqref>L5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J191"/>
  <sheetViews>
    <sheetView topLeftCell="B1" zoomScaleNormal="100" workbookViewId="0">
      <selection activeCell="F10" sqref="F10"/>
    </sheetView>
  </sheetViews>
  <sheetFormatPr defaultColWidth="24.28515625" defaultRowHeight="15"/>
  <cols>
    <col min="1" max="1" width="20.140625" hidden="1" customWidth="1"/>
    <col min="2" max="2" width="25.140625" customWidth="1"/>
    <col min="4" max="4" width="18.5703125" customWidth="1"/>
    <col min="5" max="5" width="26.42578125" customWidth="1"/>
    <col min="6" max="6" width="14.140625" customWidth="1"/>
    <col min="7" max="7" width="15.140625" customWidth="1"/>
  </cols>
  <sheetData>
    <row r="1" spans="1:10" ht="110.1" customHeight="1">
      <c r="B1" s="31" t="s">
        <v>2114</v>
      </c>
      <c r="D1" s="31"/>
      <c r="F1" s="255">
        <f>Складская!F1</f>
        <v>46133</v>
      </c>
    </row>
    <row r="2" spans="1:10" ht="32.25" customHeight="1">
      <c r="B2" s="646" t="s">
        <v>2358</v>
      </c>
      <c r="C2" s="646"/>
      <c r="D2" s="646"/>
      <c r="E2" s="646"/>
      <c r="F2" s="646"/>
    </row>
    <row r="3" spans="1:10" ht="27" customHeight="1">
      <c r="B3" s="646" t="s">
        <v>2731</v>
      </c>
      <c r="C3" s="655"/>
      <c r="D3" s="655"/>
      <c r="E3" s="655"/>
      <c r="F3" s="655"/>
      <c r="H3" s="653" t="s">
        <v>1321</v>
      </c>
      <c r="I3" s="654"/>
      <c r="J3" s="654"/>
    </row>
    <row r="4" spans="1:10" ht="21.75" customHeight="1">
      <c r="B4" s="655"/>
      <c r="C4" s="655"/>
      <c r="D4" s="655"/>
      <c r="E4" s="655"/>
      <c r="F4" s="655"/>
      <c r="H4" s="29" t="s">
        <v>818</v>
      </c>
      <c r="I4" s="29" t="s">
        <v>819</v>
      </c>
      <c r="J4" s="29" t="s">
        <v>817</v>
      </c>
    </row>
    <row r="5" spans="1:10" ht="48" customHeight="1">
      <c r="B5" s="655"/>
      <c r="C5" s="655"/>
      <c r="D5" s="655"/>
      <c r="E5" s="655"/>
      <c r="F5" s="655"/>
      <c r="G5" s="205"/>
      <c r="H5" s="110" t="s">
        <v>634</v>
      </c>
      <c r="I5" s="110" t="s">
        <v>634</v>
      </c>
      <c r="J5" s="110" t="s">
        <v>827</v>
      </c>
    </row>
    <row r="6" spans="1:10" ht="35.25" customHeight="1" thickBot="1">
      <c r="B6" s="279" t="s">
        <v>10</v>
      </c>
      <c r="C6" s="279" t="s">
        <v>11</v>
      </c>
      <c r="D6" s="279" t="s">
        <v>12</v>
      </c>
      <c r="E6" s="279" t="s">
        <v>13</v>
      </c>
      <c r="F6" s="388" t="s">
        <v>2735</v>
      </c>
    </row>
    <row r="7" spans="1:10" ht="15.95" customHeight="1">
      <c r="A7" s="118" t="s">
        <v>1602</v>
      </c>
      <c r="B7" s="267" t="str">
        <f>CONCATENATE(A7,VLOOKUP($H$5,'Цвет мет. опор'!A:B,2,0),"/",VLOOKUP($I$5,'Цвет лючка'!A:B,2,0),".",VLOOKUP($J$5,'Цвет столешницы'!A:B,2,FALSE))</f>
        <v>EVL113/А/60*30/ANT/ANT.U003</v>
      </c>
      <c r="C7" s="591" t="s">
        <v>1562</v>
      </c>
      <c r="D7" s="448" t="s">
        <v>19</v>
      </c>
      <c r="E7" s="611"/>
      <c r="F7" s="535">
        <v>19550</v>
      </c>
    </row>
    <row r="8" spans="1:10" ht="15.95" customHeight="1">
      <c r="A8" s="119" t="s">
        <v>1603</v>
      </c>
      <c r="B8" s="267" t="str">
        <f>CONCATENATE(A8,VLOOKUP($H$5,'Цвет мет. опор'!A:B,2,0),"/",VLOOKUP($I$5,'Цвет лючка'!A:B,2,0),".",VLOOKUP($J$5,'Цвет столешницы'!A:B,2,FALSE))</f>
        <v>EVL114/А/60*30/ANT/ANT.U003</v>
      </c>
      <c r="C8" s="591"/>
      <c r="D8" s="448" t="s">
        <v>27</v>
      </c>
      <c r="E8" s="611"/>
      <c r="F8" s="535">
        <v>20174</v>
      </c>
    </row>
    <row r="9" spans="1:10" ht="15.95" customHeight="1">
      <c r="A9" s="119" t="s">
        <v>1604</v>
      </c>
      <c r="B9" s="267" t="str">
        <f>CONCATENATE(A9,VLOOKUP($H$5,'Цвет мет. опор'!A:B,2,0),"/",VLOOKUP($I$5,'Цвет лючка'!A:B,2,0),".",VLOOKUP($J$5,'Цвет столешницы'!A:B,2,FALSE))</f>
        <v>EVL115/А/60*30/ANT/ANT.U003</v>
      </c>
      <c r="C9" s="591"/>
      <c r="D9" s="448" t="s">
        <v>28</v>
      </c>
      <c r="E9" s="611"/>
      <c r="F9" s="535">
        <v>20665</v>
      </c>
    </row>
    <row r="10" spans="1:10" ht="15.95" customHeight="1" thickBot="1">
      <c r="A10" s="120" t="s">
        <v>1605</v>
      </c>
      <c r="B10" s="267" t="str">
        <f>CONCATENATE(A10,VLOOKUP($H$5,'Цвет мет. опор'!A:B,2,0),"/",VLOOKUP($I$5,'Цвет лючка'!A:B,2,0),".",VLOOKUP($J$5,'Цвет столешницы'!A:B,2,FALSE))</f>
        <v>EVL116/А/60*30/ANT/ANT.U003</v>
      </c>
      <c r="C10" s="591"/>
      <c r="D10" s="448" t="s">
        <v>29</v>
      </c>
      <c r="E10" s="611"/>
      <c r="F10" s="535">
        <v>21816</v>
      </c>
    </row>
    <row r="11" spans="1:10" ht="15.95" customHeight="1">
      <c r="A11" s="118" t="s">
        <v>1606</v>
      </c>
      <c r="B11" s="267" t="str">
        <f>CONCATENATE(A11,VLOOKUP($H$5,'Цвет мет. опор'!A:B,2,0),"/",VLOOKUP($I$5,'Цвет лючка'!A:B,2,0),".",VLOOKUP($J$5,'Цвет столешницы'!A:B,2,FALSE))</f>
        <v>EVL100/А/60*30/ANT/ANT.U003</v>
      </c>
      <c r="C11" s="591" t="s">
        <v>1563</v>
      </c>
      <c r="D11" s="448" t="s">
        <v>30</v>
      </c>
      <c r="E11" s="611"/>
      <c r="F11" s="535">
        <v>20341</v>
      </c>
    </row>
    <row r="12" spans="1:10" ht="15.95" customHeight="1">
      <c r="A12" s="119" t="s">
        <v>1598</v>
      </c>
      <c r="B12" s="267" t="str">
        <f>CONCATENATE(A12,VLOOKUP($H$5,'Цвет мет. опор'!A:B,2,0),"/",VLOOKUP($I$5,'Цвет лючка'!A:B,2,0),".",VLOOKUP($J$5,'Цвет столешницы'!A:B,2,FALSE))</f>
        <v>EVL101/А/60*30/ANT/ANT.U003</v>
      </c>
      <c r="C12" s="591"/>
      <c r="D12" s="448" t="s">
        <v>31</v>
      </c>
      <c r="E12" s="611"/>
      <c r="F12" s="535">
        <v>21044</v>
      </c>
    </row>
    <row r="13" spans="1:10" ht="15.95" customHeight="1">
      <c r="A13" s="119" t="s">
        <v>1599</v>
      </c>
      <c r="B13" s="267" t="str">
        <f>CONCATENATE(A13,VLOOKUP($H$5,'Цвет мет. опор'!A:B,2,0),"/",VLOOKUP($I$5,'Цвет лючка'!A:B,2,0),".",VLOOKUP($J$5,'Цвет столешницы'!A:B,2,FALSE))</f>
        <v>EVL102/А/60*30/ANT/ANT.U003</v>
      </c>
      <c r="C13" s="591"/>
      <c r="D13" s="448" t="s">
        <v>32</v>
      </c>
      <c r="E13" s="611"/>
      <c r="F13" s="535">
        <v>21847</v>
      </c>
    </row>
    <row r="14" spans="1:10" ht="15.95" customHeight="1">
      <c r="A14" s="119" t="s">
        <v>1600</v>
      </c>
      <c r="B14" s="267" t="str">
        <f>CONCATENATE(A14,VLOOKUP($H$5,'Цвет мет. опор'!A:B,2,0),"/",VLOOKUP($I$5,'Цвет лючка'!A:B,2,0),".",VLOOKUP($J$5,'Цвет столешницы'!A:B,2,FALSE))</f>
        <v>EVL103/А/60*30/ANT/ANT.U003</v>
      </c>
      <c r="C14" s="591"/>
      <c r="D14" s="448" t="s">
        <v>33</v>
      </c>
      <c r="E14" s="611"/>
      <c r="F14" s="535">
        <v>22906</v>
      </c>
    </row>
    <row r="15" spans="1:10" ht="15.95" customHeight="1" thickBot="1">
      <c r="A15" s="120" t="s">
        <v>1601</v>
      </c>
      <c r="B15" s="267" t="str">
        <f>CONCATENATE(A15,VLOOKUP($H$5,'Цвет мет. опор'!A:B,2,0),"/",VLOOKUP($I$5,'Цвет лючка'!A:B,2,0),".",VLOOKUP($J$5,'Цвет столешницы'!A:B,2,FALSE))</f>
        <v>EVL104/А/60*30/ANT/ANT.U003</v>
      </c>
      <c r="C15" s="591"/>
      <c r="D15" s="448" t="s">
        <v>336</v>
      </c>
      <c r="E15" s="611"/>
      <c r="F15" s="535">
        <v>23658</v>
      </c>
    </row>
    <row r="16" spans="1:10" ht="15.95" customHeight="1">
      <c r="A16" s="118" t="s">
        <v>1607</v>
      </c>
      <c r="B16" s="267" t="str">
        <f>CONCATENATE(A16,VLOOKUP($H$5,'Цвет мет. опор'!A:B,2,0),"/",VLOOKUP($I$5,'Цвет лючка'!A:B,2,0),".",VLOOKUP($J$5,'Цвет столешницы'!A:B,2,FALSE))</f>
        <v>EVL117/А/60*30/ANT/ANT.U003</v>
      </c>
      <c r="C16" s="591" t="s">
        <v>1564</v>
      </c>
      <c r="D16" s="448" t="s">
        <v>34</v>
      </c>
      <c r="E16" s="611"/>
      <c r="F16" s="535">
        <v>20691</v>
      </c>
    </row>
    <row r="17" spans="1:6" ht="15.95" customHeight="1">
      <c r="A17" s="119" t="s">
        <v>1608</v>
      </c>
      <c r="B17" s="267" t="str">
        <f>CONCATENATE(A17,VLOOKUP($H$5,'Цвет мет. опор'!A:B,2,0),"/",VLOOKUP($I$5,'Цвет лючка'!A:B,2,0),".",VLOOKUP($J$5,'Цвет столешницы'!A:B,2,FALSE))</f>
        <v>EVL118/А/60*30/ANT/ANT.U003</v>
      </c>
      <c r="C17" s="591"/>
      <c r="D17" s="448" t="s">
        <v>35</v>
      </c>
      <c r="E17" s="611"/>
      <c r="F17" s="535">
        <v>21905</v>
      </c>
    </row>
    <row r="18" spans="1:6" ht="15.95" customHeight="1">
      <c r="A18" s="119" t="s">
        <v>1609</v>
      </c>
      <c r="B18" s="267" t="str">
        <f>CONCATENATE(A18,VLOOKUP($H$5,'Цвет мет. опор'!A:B,2,0),"/",VLOOKUP($I$5,'Цвет лючка'!A:B,2,0),".",VLOOKUP($J$5,'Цвет столешницы'!A:B,2,FALSE))</f>
        <v>EVL119/А/60*30/ANT/ANT.U003</v>
      </c>
      <c r="C18" s="591"/>
      <c r="D18" s="448" t="s">
        <v>36</v>
      </c>
      <c r="E18" s="611"/>
      <c r="F18" s="535">
        <v>22682</v>
      </c>
    </row>
    <row r="19" spans="1:6" ht="15.95" customHeight="1">
      <c r="A19" s="119" t="s">
        <v>1610</v>
      </c>
      <c r="B19" s="267" t="str">
        <f>CONCATENATE(A19,VLOOKUP($H$5,'Цвет мет. опор'!A:B,2,0),"/",VLOOKUP($I$5,'Цвет лючка'!A:B,2,0),".",VLOOKUP($J$5,'Цвет столешницы'!A:B,2,FALSE))</f>
        <v>EVL120/А/60*30/ANT/ANT.U003</v>
      </c>
      <c r="C19" s="591"/>
      <c r="D19" s="448" t="s">
        <v>37</v>
      </c>
      <c r="E19" s="611"/>
      <c r="F19" s="535">
        <v>23665</v>
      </c>
    </row>
    <row r="20" spans="1:6" ht="15.95" customHeight="1">
      <c r="A20" s="119" t="s">
        <v>1611</v>
      </c>
      <c r="B20" s="379" t="str">
        <f>CONCATENATE(A20,VLOOKUP($H$5,'Цвет мет. опор'!A:B,2,0),"/",VLOOKUP($I$5,'Цвет лючка'!A:B,2,0),".",VLOOKUP($J$5,'Цвет столешницы'!A:B,2,FALSE))</f>
        <v>EVL121/А/60*30/ANT/ANT.U003</v>
      </c>
      <c r="C20" s="591"/>
      <c r="D20" s="448" t="s">
        <v>38</v>
      </c>
      <c r="E20" s="611"/>
      <c r="F20" s="535">
        <v>24623</v>
      </c>
    </row>
    <row r="21" spans="1:6" s="14" customFormat="1" ht="78" customHeight="1">
      <c r="A21" s="107" t="s">
        <v>1612</v>
      </c>
      <c r="B21" s="267" t="str">
        <f>CONCATENATE(A21,VLOOKUP($H$5,'Цвет мет. опор'!A:B,2,0),"/",VLOOKUP($I$5,'Цвет лючка'!A:B,2,0),".",VLOOKUP($J$5,'Цвет столешницы'!A:B,2,FALSE))</f>
        <v>EVL122/А/60*30/ANT/ANT.U003</v>
      </c>
      <c r="C21" s="449" t="s">
        <v>1565</v>
      </c>
      <c r="D21" s="448" t="s">
        <v>39</v>
      </c>
      <c r="E21" s="270"/>
      <c r="F21" s="535">
        <v>26307</v>
      </c>
    </row>
    <row r="22" spans="1:6" s="14" customFormat="1" ht="24" customHeight="1">
      <c r="A22" s="107" t="s">
        <v>2417</v>
      </c>
      <c r="B22" s="267" t="str">
        <f>CONCATENATE(A22,VLOOKUP($H$5,'Цвет мет. опор'!A:B,2,0),"/",VLOOKUP($I$5,'Цвет лючка'!A:B,2,0),".",VLOOKUP($J$5,'Цвет столешницы'!A:B,2,FALSE))</f>
        <v>EVL123SX/А/60*30/ANT/ANT.U003</v>
      </c>
      <c r="C22" s="596" t="s">
        <v>1566</v>
      </c>
      <c r="D22" s="617" t="s">
        <v>40</v>
      </c>
      <c r="E22" s="640" t="s">
        <v>15</v>
      </c>
      <c r="F22" s="614">
        <v>21677</v>
      </c>
    </row>
    <row r="23" spans="1:6" s="14" customFormat="1" ht="24" customHeight="1">
      <c r="A23" s="107" t="s">
        <v>2418</v>
      </c>
      <c r="B23" s="267" t="str">
        <f>CONCATENATE(A23,VLOOKUP($H$5,'Цвет мет. опор'!A:B,2,0),"/",VLOOKUP($I$5,'Цвет лючка'!A:B,2,0),".",VLOOKUP($J$5,'Цвет столешницы'!A:B,2,FALSE))</f>
        <v>EVL123DX/А/60*30/ANT/ANT.U003</v>
      </c>
      <c r="C23" s="597"/>
      <c r="D23" s="618"/>
      <c r="E23" s="641"/>
      <c r="F23" s="614"/>
    </row>
    <row r="24" spans="1:6" s="14" customFormat="1" ht="24" customHeight="1">
      <c r="A24" s="107" t="s">
        <v>2419</v>
      </c>
      <c r="B24" s="267" t="str">
        <f>CONCATENATE(A24,VLOOKUP($H$5,'Цвет мет. опор'!A:B,2,0),"/",VLOOKUP($I$5,'Цвет лючка'!A:B,2,0),".",VLOOKUP($J$5,'Цвет столешницы'!A:B,2,FALSE))</f>
        <v>EVL124SX/А/60*30/ANT/ANT.U003</v>
      </c>
      <c r="C24" s="597"/>
      <c r="D24" s="617" t="s">
        <v>16</v>
      </c>
      <c r="E24" s="641"/>
      <c r="F24" s="614">
        <v>22502</v>
      </c>
    </row>
    <row r="25" spans="1:6" s="14" customFormat="1" ht="24" customHeight="1">
      <c r="A25" s="107" t="s">
        <v>2420</v>
      </c>
      <c r="B25" s="267" t="str">
        <f>CONCATENATE(A25,VLOOKUP($H$5,'Цвет мет. опор'!A:B,2,0),"/",VLOOKUP($I$5,'Цвет лючка'!A:B,2,0),".",VLOOKUP($J$5,'Цвет столешницы'!A:B,2,FALSE))</f>
        <v>EVL124DX/А/60*30/ANT/ANT.U003</v>
      </c>
      <c r="C25" s="598"/>
      <c r="D25" s="618"/>
      <c r="E25" s="642"/>
      <c r="F25" s="614"/>
    </row>
    <row r="26" spans="1:6" s="14" customFormat="1" ht="24" customHeight="1">
      <c r="A26" s="107" t="s">
        <v>2421</v>
      </c>
      <c r="B26" s="267" t="str">
        <f>CONCATENATE(A26,VLOOKUP($H$5,'Цвет мет. опор'!A:B,2,0),"/",VLOOKUP($I$5,'Цвет лючка'!A:B,2,0),".",VLOOKUP($J$5,'Цвет столешницы'!A:B,2,FALSE))</f>
        <v>EVL105SX/А/60*30/ANT/ANT.U003</v>
      </c>
      <c r="C26" s="596" t="s">
        <v>1567</v>
      </c>
      <c r="D26" s="617" t="s">
        <v>40</v>
      </c>
      <c r="E26" s="620" t="s">
        <v>15</v>
      </c>
      <c r="F26" s="614">
        <v>21319</v>
      </c>
    </row>
    <row r="27" spans="1:6" s="14" customFormat="1" ht="24" customHeight="1">
      <c r="A27" s="107" t="s">
        <v>2422</v>
      </c>
      <c r="B27" s="267" t="str">
        <f>CONCATENATE(A27,VLOOKUP($H$5,'Цвет мет. опор'!A:B,2,0),"/",VLOOKUP($I$5,'Цвет лючка'!A:B,2,0),".",VLOOKUP($J$5,'Цвет столешницы'!A:B,2,FALSE))</f>
        <v>EVL105DX/А/60*30/ANT/ANT.U003</v>
      </c>
      <c r="C27" s="597"/>
      <c r="D27" s="618"/>
      <c r="E27" s="621"/>
      <c r="F27" s="614"/>
    </row>
    <row r="28" spans="1:6" s="14" customFormat="1" ht="24" customHeight="1">
      <c r="A28" s="107" t="s">
        <v>2423</v>
      </c>
      <c r="B28" s="267" t="str">
        <f>CONCATENATE(A28,VLOOKUP($H$5,'Цвет мет. опор'!A:B,2,0),"/",VLOOKUP($I$5,'Цвет лючка'!A:B,2,0),".",VLOOKUP($J$5,'Цвет столешницы'!A:B,2,FALSE))</f>
        <v>EVL106SX/А/60*30/ANT/ANT.U003</v>
      </c>
      <c r="C28" s="597"/>
      <c r="D28" s="617" t="s">
        <v>16</v>
      </c>
      <c r="E28" s="621"/>
      <c r="F28" s="614">
        <v>22268</v>
      </c>
    </row>
    <row r="29" spans="1:6" s="14" customFormat="1" ht="24" customHeight="1">
      <c r="A29" s="107" t="s">
        <v>2424</v>
      </c>
      <c r="B29" s="267" t="str">
        <f>CONCATENATE(A29,VLOOKUP($H$5,'Цвет мет. опор'!A:B,2,0),"/",VLOOKUP($I$5,'Цвет лючка'!A:B,2,0),".",VLOOKUP($J$5,'Цвет столешницы'!A:B,2,FALSE))</f>
        <v>EVL106DX/А/60*30/ANT/ANT.U003</v>
      </c>
      <c r="C29" s="597"/>
      <c r="D29" s="618"/>
      <c r="E29" s="621"/>
      <c r="F29" s="614"/>
    </row>
    <row r="30" spans="1:6" s="14" customFormat="1" ht="24" customHeight="1">
      <c r="A30" s="107" t="s">
        <v>2425</v>
      </c>
      <c r="B30" s="267" t="str">
        <f>CONCATENATE(A30,VLOOKUP($H$5,'Цвет мет. опор'!A:B,2,0),"/",VLOOKUP($I$5,'Цвет лючка'!A:B,2,0),".",VLOOKUP($J$5,'Цвет столешницы'!A:B,2,FALSE))</f>
        <v>EVL107SX/А/60*30/ANT/ANT.U003</v>
      </c>
      <c r="C30" s="597"/>
      <c r="D30" s="617" t="s">
        <v>14</v>
      </c>
      <c r="E30" s="621"/>
      <c r="F30" s="614">
        <v>23275</v>
      </c>
    </row>
    <row r="31" spans="1:6" s="14" customFormat="1" ht="24" customHeight="1">
      <c r="A31" s="107" t="s">
        <v>2425</v>
      </c>
      <c r="B31" s="267" t="str">
        <f>CONCATENATE(A31,VLOOKUP($H$5,'Цвет мет. опор'!A:B,2,0),"/",VLOOKUP($I$5,'Цвет лючка'!A:B,2,0),".",VLOOKUP($J$5,'Цвет столешницы'!A:B,2,FALSE))</f>
        <v>EVL107SX/А/60*30/ANT/ANT.U003</v>
      </c>
      <c r="C31" s="598"/>
      <c r="D31" s="618"/>
      <c r="E31" s="622"/>
      <c r="F31" s="614"/>
    </row>
    <row r="32" spans="1:6" s="14" customFormat="1" ht="24" customHeight="1">
      <c r="A32" s="107" t="s">
        <v>2446</v>
      </c>
      <c r="B32" s="267" t="str">
        <f>CONCATENATE(A32,VLOOKUP($H$5,'Цвет мет. опор'!A:B,2,0),"/",VLOOKUP($I$5,'Цвет лючка'!A:B,2,0),".",VLOOKUP($J$5,'Цвет столешницы'!A:B,2,FALSE))</f>
        <v>EVL125SX/А/60*30/ANT/ANT.U003</v>
      </c>
      <c r="C32" s="596" t="s">
        <v>1568</v>
      </c>
      <c r="D32" s="617" t="s">
        <v>16</v>
      </c>
      <c r="E32" s="640"/>
      <c r="F32" s="614">
        <v>23541</v>
      </c>
    </row>
    <row r="33" spans="1:6" s="14" customFormat="1" ht="24" customHeight="1">
      <c r="A33" s="107" t="s">
        <v>2447</v>
      </c>
      <c r="B33" s="267" t="str">
        <f>CONCATENATE(A33,VLOOKUP($H$5,'Цвет мет. опор'!A:B,2,0),"/",VLOOKUP($I$5,'Цвет лючка'!A:B,2,0),".",VLOOKUP($J$5,'Цвет столешницы'!A:B,2,FALSE))</f>
        <v>EVL125DX/А/60*30/ANT/ANT.U003</v>
      </c>
      <c r="C33" s="597"/>
      <c r="D33" s="618"/>
      <c r="E33" s="641"/>
      <c r="F33" s="614"/>
    </row>
    <row r="34" spans="1:6" s="14" customFormat="1" ht="24" customHeight="1">
      <c r="A34" s="107" t="s">
        <v>2444</v>
      </c>
      <c r="B34" s="267" t="str">
        <f>CONCATENATE(A34,VLOOKUP($H$5,'Цвет мет. опор'!A:B,2,0),"/",VLOOKUP($I$5,'Цвет лючка'!A:B,2,0),".",VLOOKUP($J$5,'Цвет столешницы'!A:B,2,FALSE))</f>
        <v>EVL126SX/А/60*30/ANT/ANT.U003</v>
      </c>
      <c r="C34" s="597"/>
      <c r="D34" s="617" t="s">
        <v>14</v>
      </c>
      <c r="E34" s="641"/>
      <c r="F34" s="614">
        <v>24210</v>
      </c>
    </row>
    <row r="35" spans="1:6" s="14" customFormat="1" ht="24" customHeight="1">
      <c r="A35" s="107" t="s">
        <v>2445</v>
      </c>
      <c r="B35" s="267" t="str">
        <f>CONCATENATE(A35,VLOOKUP($H$5,'Цвет мет. опор'!A:B,2,0),"/",VLOOKUP($I$5,'Цвет лючка'!A:B,2,0),".",VLOOKUP($J$5,'Цвет столешницы'!A:B,2,FALSE))</f>
        <v>EVL126DX/А/60*30/ANT/ANT.U003</v>
      </c>
      <c r="C35" s="598"/>
      <c r="D35" s="618"/>
      <c r="E35" s="642"/>
      <c r="F35" s="614"/>
    </row>
    <row r="36" spans="1:6" s="14" customFormat="1" ht="24" customHeight="1">
      <c r="A36" s="107" t="s">
        <v>2442</v>
      </c>
      <c r="B36" s="267" t="str">
        <f>CONCATENATE(A36,VLOOKUP($H$5,'Цвет мет. опор'!A:B,2,0),"/",VLOOKUP($I$5,'Цвет лючка'!A:B,2,0),".",VLOOKUP($J$5,'Цвет столешницы'!A:B,2,FALSE))</f>
        <v>EVL109SX/А/60*30ANT/ANT.U003</v>
      </c>
      <c r="C36" s="596" t="s">
        <v>2047</v>
      </c>
      <c r="D36" s="617" t="s">
        <v>419</v>
      </c>
      <c r="E36" s="640"/>
      <c r="F36" s="614">
        <v>17546</v>
      </c>
    </row>
    <row r="37" spans="1:6" s="14" customFormat="1" ht="24" customHeight="1">
      <c r="A37" s="107" t="s">
        <v>2443</v>
      </c>
      <c r="B37" s="267" t="str">
        <f>CONCATENATE(A37,VLOOKUP($H$5,'Цвет мет. опор'!A:B,2,0),"/",VLOOKUP($I$5,'Цвет лючка'!A:B,2,0),".",VLOOKUP($J$5,'Цвет столешницы'!A:B,2,FALSE))</f>
        <v>EVL109DX/А/60*31ANT/ANT.U003</v>
      </c>
      <c r="C37" s="597"/>
      <c r="D37" s="618"/>
      <c r="E37" s="641"/>
      <c r="F37" s="614"/>
    </row>
    <row r="38" spans="1:6" s="14" customFormat="1" ht="24" customHeight="1">
      <c r="A38" s="107" t="s">
        <v>2440</v>
      </c>
      <c r="B38" s="267" t="str">
        <f>CONCATENATE(A38,VLOOKUP($H$5,'Цвет мет. опор'!A:B,2,0),"/",VLOOKUP($I$5,'Цвет лючка'!A:B,2,0),".",VLOOKUP($J$5,'Цвет столешницы'!A:B,2,FALSE))</f>
        <v>EVL110SX/А/60*30ANT/ANT.U003</v>
      </c>
      <c r="C38" s="597"/>
      <c r="D38" s="617" t="s">
        <v>421</v>
      </c>
      <c r="E38" s="641"/>
      <c r="F38" s="614">
        <v>18228</v>
      </c>
    </row>
    <row r="39" spans="1:6" s="14" customFormat="1" ht="24" customHeight="1">
      <c r="A39" s="107" t="s">
        <v>2441</v>
      </c>
      <c r="B39" s="267" t="str">
        <f>CONCATENATE(A39,VLOOKUP($H$5,'Цвет мет. опор'!A:B,2,0),"/",VLOOKUP($I$5,'Цвет лючка'!A:B,2,0),".",VLOOKUP($J$5,'Цвет столешницы'!A:B,2,FALSE))</f>
        <v>EVL110DX/А/60*31ANT/ANT.U003</v>
      </c>
      <c r="C39" s="597"/>
      <c r="D39" s="618"/>
      <c r="E39" s="641"/>
      <c r="F39" s="614"/>
    </row>
    <row r="40" spans="1:6" s="14" customFormat="1" ht="24" customHeight="1">
      <c r="A40" s="107" t="s">
        <v>2438</v>
      </c>
      <c r="B40" s="267" t="str">
        <f>CONCATENATE(A40,VLOOKUP($H$5,'Цвет мет. опор'!A:B,2,0),"/",VLOOKUP($I$5,'Цвет лючка'!A:B,2,0),".",VLOOKUP($J$5,'Цвет столешницы'!A:B,2,FALSE))</f>
        <v>EVL111SX/А/60*30ANT/ANT.U003</v>
      </c>
      <c r="C40" s="597"/>
      <c r="D40" s="617" t="s">
        <v>420</v>
      </c>
      <c r="E40" s="641"/>
      <c r="F40" s="614">
        <v>19119</v>
      </c>
    </row>
    <row r="41" spans="1:6" s="14" customFormat="1" ht="24" customHeight="1">
      <c r="A41" s="107" t="s">
        <v>2439</v>
      </c>
      <c r="B41" s="267" t="str">
        <f>CONCATENATE(A41,VLOOKUP($H$5,'Цвет мет. опор'!A:B,2,0),"/",VLOOKUP($I$5,'Цвет лючка'!A:B,2,0),".",VLOOKUP($J$5,'Цвет столешницы'!A:B,2,FALSE))</f>
        <v>EVL111DX/А/60*31ANT/ANT.U003</v>
      </c>
      <c r="C41" s="598"/>
      <c r="D41" s="618"/>
      <c r="E41" s="642"/>
      <c r="F41" s="614"/>
    </row>
    <row r="42" spans="1:6" s="14" customFormat="1" ht="24" customHeight="1">
      <c r="A42" s="222" t="s">
        <v>2436</v>
      </c>
      <c r="B42" s="267" t="str">
        <f>CONCATENATE(A42,VLOOKUP($H$5,'Цвет мет. опор'!A:B,2,0),"/",VLOOKUP($I$5,'Цвет лючка'!A:B,2,0),".",VLOOKUP($J$5,'Цвет столешницы'!A:B,2,FALSE))</f>
        <v>EVL127SX/А/60*30/ANT/ANT.U003</v>
      </c>
      <c r="C42" s="596" t="s">
        <v>2048</v>
      </c>
      <c r="D42" s="617" t="s">
        <v>17</v>
      </c>
      <c r="E42" s="633"/>
      <c r="F42" s="614">
        <v>34307</v>
      </c>
    </row>
    <row r="43" spans="1:6" s="14" customFormat="1" ht="24" customHeight="1">
      <c r="A43" s="222" t="s">
        <v>2437</v>
      </c>
      <c r="B43" s="267" t="str">
        <f>CONCATENATE(A43,VLOOKUP($H$5,'Цвет мет. опор'!A:B,2,0),"/",VLOOKUP($I$5,'Цвет лючка'!A:B,2,0),".",VLOOKUP($J$5,'Цвет столешницы'!A:B,2,FALSE))</f>
        <v>EVL127DX/А/60*30/ANT/ANT.U003</v>
      </c>
      <c r="C43" s="597"/>
      <c r="D43" s="618"/>
      <c r="E43" s="634"/>
      <c r="F43" s="614"/>
    </row>
    <row r="44" spans="1:6" s="14" customFormat="1" ht="24" customHeight="1">
      <c r="A44" s="222" t="s">
        <v>2434</v>
      </c>
      <c r="B44" s="267" t="str">
        <f>CONCATENATE(A44,VLOOKUP($H$5,'Цвет мет. опор'!A:B,2,0),"/",VLOOKUP($I$5,'Цвет лючка'!A:B,2,0),".",VLOOKUP($J$5,'Цвет столешницы'!A:B,2,FALSE))</f>
        <v>EVL128SX/А/60*30/ANT/ANT.U003</v>
      </c>
      <c r="C44" s="597"/>
      <c r="D44" s="617" t="s">
        <v>18</v>
      </c>
      <c r="E44" s="634"/>
      <c r="F44" s="614">
        <v>34583</v>
      </c>
    </row>
    <row r="45" spans="1:6" s="14" customFormat="1" ht="24" customHeight="1">
      <c r="A45" s="222" t="s">
        <v>2435</v>
      </c>
      <c r="B45" s="267" t="str">
        <f>CONCATENATE(A45,VLOOKUP($H$5,'Цвет мет. опор'!A:B,2,0),"/",VLOOKUP($I$5,'Цвет лючка'!A:B,2,0),".",VLOOKUP($J$5,'Цвет столешницы'!A:B,2,FALSE))</f>
        <v>EVL128DX/А/60*30/ANT/ANT.U003</v>
      </c>
      <c r="C45" s="598"/>
      <c r="D45" s="618"/>
      <c r="E45" s="635"/>
      <c r="F45" s="614"/>
    </row>
    <row r="46" spans="1:6" s="14" customFormat="1" ht="24" customHeight="1">
      <c r="A46" s="222" t="s">
        <v>2432</v>
      </c>
      <c r="B46" s="267" t="str">
        <f>CONCATENATE(A46,VLOOKUP($H$5,'Цвет мет. опор'!A:B,2,0),"/",VLOOKUP($I$5,'Цвет лючка'!A:B,2,0),".",VLOOKUP($J$5,'Цвет столешницы'!A:B,2,FALSE))</f>
        <v>EVL129SX/А/60*30/ANT/ANT.U003</v>
      </c>
      <c r="C46" s="596" t="s">
        <v>2049</v>
      </c>
      <c r="D46" s="617" t="s">
        <v>17</v>
      </c>
      <c r="E46" s="633"/>
      <c r="F46" s="614">
        <v>34216</v>
      </c>
    </row>
    <row r="47" spans="1:6" s="14" customFormat="1" ht="24" customHeight="1">
      <c r="A47" s="222" t="s">
        <v>2433</v>
      </c>
      <c r="B47" s="267" t="str">
        <f>CONCATENATE(A47,VLOOKUP($H$5,'Цвет мет. опор'!A:B,2,0),"/",VLOOKUP($I$5,'Цвет лючка'!A:B,2,0),".",VLOOKUP($J$5,'Цвет столешницы'!A:B,2,FALSE))</f>
        <v>EVL129DX/А/60*30/ANT/ANT.U003</v>
      </c>
      <c r="C47" s="597"/>
      <c r="D47" s="618"/>
      <c r="E47" s="634"/>
      <c r="F47" s="614"/>
    </row>
    <row r="48" spans="1:6" s="14" customFormat="1" ht="24" customHeight="1">
      <c r="A48" s="222" t="s">
        <v>2430</v>
      </c>
      <c r="B48" s="267" t="str">
        <f>CONCATENATE(A48,VLOOKUP($H$5,'Цвет мет. опор'!A:B,2,0),"/",VLOOKUP($I$5,'Цвет лючка'!A:B,2,0),".",VLOOKUP($J$5,'Цвет столешницы'!A:B,2,FALSE))</f>
        <v>EVL130SX/А/60*30/ANT/ANT.U003</v>
      </c>
      <c r="C48" s="597"/>
      <c r="D48" s="617" t="s">
        <v>18</v>
      </c>
      <c r="E48" s="634"/>
      <c r="F48" s="614">
        <v>35099</v>
      </c>
    </row>
    <row r="49" spans="1:6" s="14" customFormat="1" ht="24" customHeight="1">
      <c r="A49" s="222" t="s">
        <v>2431</v>
      </c>
      <c r="B49" s="267" t="str">
        <f>CONCATENATE(A49,VLOOKUP($H$5,'Цвет мет. опор'!A:B,2,0),"/",VLOOKUP($I$5,'Цвет лючка'!A:B,2,0),".",VLOOKUP($J$5,'Цвет столешницы'!A:B,2,FALSE))</f>
        <v>EVL130DX/А/60*30/ANT/ANT.U003</v>
      </c>
      <c r="C49" s="598"/>
      <c r="D49" s="618"/>
      <c r="E49" s="635"/>
      <c r="F49" s="614"/>
    </row>
    <row r="50" spans="1:6" s="14" customFormat="1" ht="24" customHeight="1">
      <c r="A50" s="222" t="s">
        <v>2428</v>
      </c>
      <c r="B50" s="267" t="str">
        <f>CONCATENATE(A50,VLOOKUP($H$5,'Цвет мет. опор'!A:B,2,0),"/",VLOOKUP($I$5,'Цвет лючка'!A:B,2,0),".",VLOOKUP($J$5,'Цвет столешницы'!A:B,2,FALSE))</f>
        <v>EVL131SX/А/60*30/ANT/ANT.U003</v>
      </c>
      <c r="C50" s="596" t="s">
        <v>2050</v>
      </c>
      <c r="D50" s="644" t="s">
        <v>17</v>
      </c>
      <c r="E50" s="640"/>
      <c r="F50" s="614">
        <v>34648</v>
      </c>
    </row>
    <row r="51" spans="1:6" s="14" customFormat="1" ht="24" customHeight="1">
      <c r="A51" s="222" t="s">
        <v>2429</v>
      </c>
      <c r="B51" s="267" t="str">
        <f>CONCATENATE(A51,VLOOKUP($H$5,'Цвет мет. опор'!A:B,2,0),"/",VLOOKUP($I$5,'Цвет лючка'!A:B,2,0),".",VLOOKUP($J$5,'Цвет столешницы'!A:B,2,FALSE))</f>
        <v>EVL131DX/А/60*30/ANT/ANT.U003</v>
      </c>
      <c r="C51" s="597"/>
      <c r="D51" s="645"/>
      <c r="E51" s="641"/>
      <c r="F51" s="614"/>
    </row>
    <row r="52" spans="1:6" s="14" customFormat="1" ht="24" customHeight="1">
      <c r="A52" s="222" t="s">
        <v>2426</v>
      </c>
      <c r="B52" s="267" t="str">
        <f>CONCATENATE(A52,VLOOKUP($H$5,'Цвет мет. опор'!A:B,2,0),"/",VLOOKUP($I$5,'Цвет лючка'!A:B,2,0),".",VLOOKUP($J$5,'Цвет столешницы'!A:B,2,FALSE))</f>
        <v>EVL132SX/А/60*30/ANT/ANT.U003</v>
      </c>
      <c r="C52" s="597"/>
      <c r="D52" s="644" t="s">
        <v>18</v>
      </c>
      <c r="E52" s="641"/>
      <c r="F52" s="614">
        <v>35927</v>
      </c>
    </row>
    <row r="53" spans="1:6" s="14" customFormat="1" ht="24" customHeight="1">
      <c r="A53" s="222" t="s">
        <v>2427</v>
      </c>
      <c r="B53" s="267" t="str">
        <f>CONCATENATE(A53,VLOOKUP($H$5,'Цвет мет. опор'!A:B,2,0),"/",VLOOKUP($I$5,'Цвет лючка'!A:B,2,0),".",VLOOKUP($J$5,'Цвет столешницы'!A:B,2,FALSE))</f>
        <v>EVL132DX/А/60*30/ANT/ANT.U003</v>
      </c>
      <c r="C53" s="598"/>
      <c r="D53" s="645"/>
      <c r="E53" s="642"/>
      <c r="F53" s="614"/>
    </row>
    <row r="54" spans="1:6" s="14" customFormat="1" ht="24.95" customHeight="1">
      <c r="A54" s="222" t="s">
        <v>1613</v>
      </c>
      <c r="B54" s="267" t="str">
        <f>CONCATENATE(A54,VLOOKUP($H$5,'Цвет мет. опор'!A:B,2,0),"/",VLOOKUP($I$5,'Цвет лючка'!A:B,2,0),".",VLOOKUP($J$5,'Цвет столешницы'!A:B,2,FALSE))</f>
        <v>EVL601/А/60*30/ANT/ANT.U003</v>
      </c>
      <c r="C54" s="591" t="s">
        <v>1569</v>
      </c>
      <c r="D54" s="451" t="s">
        <v>300</v>
      </c>
      <c r="E54" s="592"/>
      <c r="F54" s="535">
        <v>34872</v>
      </c>
    </row>
    <row r="55" spans="1:6" s="14" customFormat="1" ht="24.95" customHeight="1">
      <c r="A55" s="222" t="s">
        <v>1614</v>
      </c>
      <c r="B55" s="267" t="str">
        <f>CONCATENATE(A55,VLOOKUP($H$5,'Цвет мет. опор'!A:B,2,0),"/",VLOOKUP($I$5,'Цвет лючка'!A:B,2,0),".",VLOOKUP($J$5,'Цвет столешницы'!A:B,2,FALSE))</f>
        <v>EVL602/А/60*30/ANT/ANT.U003</v>
      </c>
      <c r="C55" s="591"/>
      <c r="D55" s="450" t="s">
        <v>301</v>
      </c>
      <c r="E55" s="592"/>
      <c r="F55" s="535">
        <v>35464</v>
      </c>
    </row>
    <row r="56" spans="1:6" s="14" customFormat="1" ht="24.95" customHeight="1">
      <c r="A56" s="222" t="s">
        <v>1615</v>
      </c>
      <c r="B56" s="267" t="str">
        <f>CONCATENATE(A56,VLOOKUP($H$5,'Цвет мет. опор'!A:B,2,0),"/",VLOOKUP($I$5,'Цвет лючка'!A:B,2,0),".",VLOOKUP($J$5,'Цвет столешницы'!A:B,2,FALSE))</f>
        <v>EVL603/А/60*30/ANT/ANT.U003</v>
      </c>
      <c r="C56" s="591"/>
      <c r="D56" s="450" t="s">
        <v>302</v>
      </c>
      <c r="E56" s="592"/>
      <c r="F56" s="535">
        <v>37854</v>
      </c>
    </row>
    <row r="57" spans="1:6" s="14" customFormat="1" ht="24.95" customHeight="1">
      <c r="A57" s="222" t="s">
        <v>1616</v>
      </c>
      <c r="B57" s="267" t="str">
        <f>CONCATENATE(A57,VLOOKUP($H$5,'Цвет мет. опор'!A:B,2,0),"/",VLOOKUP($I$5,'Цвет лючка'!A:B,2,0),".",VLOOKUP($J$5,'Цвет столешницы'!A:B,2,FALSE))</f>
        <v>EVL681/А/60*30/ANT/ANT.U003</v>
      </c>
      <c r="C57" s="591"/>
      <c r="D57" s="450" t="s">
        <v>342</v>
      </c>
      <c r="E57" s="592"/>
      <c r="F57" s="535">
        <v>40792</v>
      </c>
    </row>
    <row r="58" spans="1:6" s="14" customFormat="1" ht="24.95" customHeight="1">
      <c r="A58" s="97" t="s">
        <v>1617</v>
      </c>
      <c r="B58" s="438" t="str">
        <f>CONCATENATE(A58,VLOOKUP($H$5,'Цвет мет. опор'!A:B,2,0),"/",VLOOKUP($I$5,'Цвет лючка'!A:B,2,0),".",VLOOKUP($J$5,'Цвет столешницы'!A:B,2,FALSE))</f>
        <v>EVL604/А/60*30/ANT/ANT.U003</v>
      </c>
      <c r="C58" s="591" t="s">
        <v>1570</v>
      </c>
      <c r="D58" s="451" t="s">
        <v>297</v>
      </c>
      <c r="E58" s="592"/>
      <c r="F58" s="535">
        <v>35919</v>
      </c>
    </row>
    <row r="59" spans="1:6" s="14" customFormat="1" ht="24.95" customHeight="1">
      <c r="A59" s="97" t="s">
        <v>1618</v>
      </c>
      <c r="B59" s="267" t="str">
        <f>CONCATENATE(A59,VLOOKUP($H$5,'Цвет мет. опор'!A:B,2,0),"/",VLOOKUP($I$5,'Цвет лючка'!A:B,2,0),".",VLOOKUP($J$5,'Цвет столешницы'!A:B,2,FALSE))</f>
        <v>EVL605/А/60*30/ANT/ANT.U003</v>
      </c>
      <c r="C59" s="591"/>
      <c r="D59" s="450" t="s">
        <v>298</v>
      </c>
      <c r="E59" s="592"/>
      <c r="F59" s="535">
        <v>37516</v>
      </c>
    </row>
    <row r="60" spans="1:6" s="14" customFormat="1" ht="26.25" customHeight="1">
      <c r="A60" s="97" t="s">
        <v>1619</v>
      </c>
      <c r="B60" s="267" t="str">
        <f>CONCATENATE(A60,VLOOKUP($H$5,'Цвет мет. опор'!A:B,2,0),"/",VLOOKUP($I$5,'Цвет лючка'!A:B,2,0),".",VLOOKUP($J$5,'Цвет столешницы'!A:B,2,FALSE))</f>
        <v>EVL606/А/60*30/ANT/ANT.U003</v>
      </c>
      <c r="C60" s="591"/>
      <c r="D60" s="450" t="s">
        <v>299</v>
      </c>
      <c r="E60" s="592"/>
      <c r="F60" s="535">
        <v>39084</v>
      </c>
    </row>
    <row r="61" spans="1:6" s="14" customFormat="1" ht="26.25" customHeight="1">
      <c r="A61" s="97" t="s">
        <v>1616</v>
      </c>
      <c r="B61" s="267" t="str">
        <f>CONCATENATE(A61,VLOOKUP($H$5,'Цвет мет. опор'!A:B,2,0),"/",VLOOKUP($I$5,'Цвет лючка'!A:B,2,0),".",VLOOKUP($J$5,'Цвет столешницы'!A:B,2,FALSE))</f>
        <v>EVL681/А/60*30/ANT/ANT.U003</v>
      </c>
      <c r="C61" s="591"/>
      <c r="D61" s="450" t="s">
        <v>378</v>
      </c>
      <c r="E61" s="592"/>
      <c r="F61" s="535">
        <v>42788</v>
      </c>
    </row>
    <row r="62" spans="1:6" s="14" customFormat="1" ht="24.95" customHeight="1">
      <c r="A62" s="57" t="s">
        <v>1620</v>
      </c>
      <c r="B62" s="267" t="str">
        <f>CONCATENATE(A62,VLOOKUP($H$5,'Цвет мет. опор'!A:B,2,0),"/",VLOOKUP($I$5,'Цвет лючка'!A:B,2,0),".",VLOOKUP($J$5,'Цвет столешницы'!A:B,2,FALSE))</f>
        <v>EVL607/А/60*30/ANT/ANT.U003</v>
      </c>
      <c r="C62" s="591" t="s">
        <v>2011</v>
      </c>
      <c r="D62" s="451" t="s">
        <v>305</v>
      </c>
      <c r="E62" s="592"/>
      <c r="F62" s="535">
        <v>38011</v>
      </c>
    </row>
    <row r="63" spans="1:6" s="14" customFormat="1" ht="24.95" customHeight="1">
      <c r="A63" s="57" t="s">
        <v>1621</v>
      </c>
      <c r="B63" s="267" t="str">
        <f>CONCATENATE(A63,VLOOKUP($H$5,'Цвет мет. опор'!A:B,2,0),"/",VLOOKUP($I$5,'Цвет лючка'!A:B,2,0),".",VLOOKUP($J$5,'Цвет столешницы'!A:B,2,FALSE))</f>
        <v>EVL608/А/60*30/ANT/ANT.U003</v>
      </c>
      <c r="C63" s="591"/>
      <c r="D63" s="450" t="s">
        <v>306</v>
      </c>
      <c r="E63" s="592"/>
      <c r="F63" s="535">
        <v>40151</v>
      </c>
    </row>
    <row r="64" spans="1:6" s="14" customFormat="1" ht="24.95" customHeight="1">
      <c r="A64" s="57" t="s">
        <v>1622</v>
      </c>
      <c r="B64" s="267" t="str">
        <f>CONCATENATE(A64,VLOOKUP($H$5,'Цвет мет. опор'!A:B,2,0),"/",VLOOKUP($I$5,'Цвет лючка'!A:B,2,0),".",VLOOKUP($J$5,'Цвет столешницы'!A:B,2,FALSE))</f>
        <v>EVL609/А/60*30/ANT/ANT.U003</v>
      </c>
      <c r="C64" s="591"/>
      <c r="D64" s="450" t="s">
        <v>404</v>
      </c>
      <c r="E64" s="592"/>
      <c r="F64" s="535">
        <v>40446</v>
      </c>
    </row>
    <row r="65" spans="1:6" s="14" customFormat="1" ht="24.95" customHeight="1">
      <c r="A65" s="57" t="s">
        <v>1623</v>
      </c>
      <c r="B65" s="267" t="str">
        <f>CONCATENATE(A65,VLOOKUP($H$5,'Цвет мет. опор'!A:B,2,0),"/",VLOOKUP($I$5,'Цвет лючка'!A:B,2,0),".",VLOOKUP($J$5,'Цвет столешницы'!A:B,2,FALSE))</f>
        <v>EVL683/А/60*30/ANT/ANT.U003</v>
      </c>
      <c r="C65" s="591"/>
      <c r="D65" s="450" t="s">
        <v>1513</v>
      </c>
      <c r="E65" s="592"/>
      <c r="F65" s="535">
        <v>43426</v>
      </c>
    </row>
    <row r="66" spans="1:6" s="14" customFormat="1" ht="30" customHeight="1">
      <c r="A66" s="57" t="s">
        <v>1624</v>
      </c>
      <c r="B66" s="267" t="str">
        <f>CONCATENATE(A66,VLOOKUP($H$5,'Цвет мет. опор'!A:B,2,0),"/",VLOOKUP($I$5,'Цвет лючка'!A:B,2,0),".",VLOOKUP($J$5,'Цвет столешницы'!A:B,2,FALSE))</f>
        <v>EVL610/А/60*30/ANT/ANT.U003</v>
      </c>
      <c r="C66" s="591" t="s">
        <v>1571</v>
      </c>
      <c r="D66" s="448" t="s">
        <v>406</v>
      </c>
      <c r="E66" s="573"/>
      <c r="F66" s="535">
        <v>37628</v>
      </c>
    </row>
    <row r="67" spans="1:6" s="14" customFormat="1" ht="30" customHeight="1">
      <c r="A67" s="57" t="s">
        <v>1625</v>
      </c>
      <c r="B67" s="267" t="str">
        <f>CONCATENATE(A67,VLOOKUP($H$5,'Цвет мет. опор'!A:B,2,0),"/",VLOOKUP($I$5,'Цвет лючка'!A:B,2,0),".",VLOOKUP($J$5,'Цвет столешницы'!A:B,2,FALSE))</f>
        <v>EVL611/А/60*30/ANT/ANT.U003</v>
      </c>
      <c r="C67" s="591"/>
      <c r="D67" s="448" t="s">
        <v>407</v>
      </c>
      <c r="E67" s="573"/>
      <c r="F67" s="535">
        <v>38251</v>
      </c>
    </row>
    <row r="68" spans="1:6" s="14" customFormat="1" ht="30" customHeight="1">
      <c r="A68" s="57" t="s">
        <v>1626</v>
      </c>
      <c r="B68" s="267" t="str">
        <f>CONCATENATE(A68,VLOOKUP($H$5,'Цвет мет. опор'!A:B,2,0),"/",VLOOKUP($I$5,'Цвет лючка'!A:B,2,0),".",VLOOKUP($J$5,'Цвет столешницы'!A:B,2,FALSE))</f>
        <v>EVL612/А/60*30/ANT/ANT.U003</v>
      </c>
      <c r="C68" s="591"/>
      <c r="D68" s="448" t="s">
        <v>408</v>
      </c>
      <c r="E68" s="573"/>
      <c r="F68" s="535">
        <v>40057</v>
      </c>
    </row>
    <row r="69" spans="1:6" s="14" customFormat="1" ht="30" customHeight="1">
      <c r="A69" s="57" t="s">
        <v>1627</v>
      </c>
      <c r="B69" s="267" t="str">
        <f>CONCATENATE(A69,VLOOKUP($H$5,'Цвет мет. опор'!A:B,2,0),"/",VLOOKUP($I$5,'Цвет лючка'!A:B,2,0),".",VLOOKUP($J$5,'Цвет столешницы'!A:B,2,FALSE))</f>
        <v>EVL613/А/60*30/ANT/ANT.U003</v>
      </c>
      <c r="C69" s="591" t="s">
        <v>1572</v>
      </c>
      <c r="D69" s="448" t="s">
        <v>406</v>
      </c>
      <c r="E69" s="573"/>
      <c r="F69" s="535">
        <v>37160</v>
      </c>
    </row>
    <row r="70" spans="1:6" s="14" customFormat="1" ht="30" customHeight="1">
      <c r="A70" s="57" t="s">
        <v>1628</v>
      </c>
      <c r="B70" s="267" t="str">
        <f>CONCATENATE(A70,VLOOKUP($H$5,'Цвет мет. опор'!A:B,2,0),"/",VLOOKUP($I$5,'Цвет лючка'!A:B,2,0),".",VLOOKUP($J$5,'Цвет столешницы'!A:B,2,FALSE))</f>
        <v>EVL614/А/60*30/ANT/ANT.U003</v>
      </c>
      <c r="C70" s="591"/>
      <c r="D70" s="448" t="s">
        <v>407</v>
      </c>
      <c r="E70" s="573"/>
      <c r="F70" s="535">
        <v>38431</v>
      </c>
    </row>
    <row r="71" spans="1:6" s="14" customFormat="1" ht="30" customHeight="1">
      <c r="A71" s="57" t="s">
        <v>1629</v>
      </c>
      <c r="B71" s="267" t="str">
        <f>CONCATENATE(A71,VLOOKUP($H$5,'Цвет мет. опор'!A:B,2,0),"/",VLOOKUP($I$5,'Цвет лючка'!A:B,2,0),".",VLOOKUP($J$5,'Цвет столешницы'!A:B,2,FALSE))</f>
        <v>EVL615/А/60*30/ANT/ANT.U003</v>
      </c>
      <c r="C71" s="591"/>
      <c r="D71" s="448" t="s">
        <v>408</v>
      </c>
      <c r="E71" s="573"/>
      <c r="F71" s="535">
        <v>39610</v>
      </c>
    </row>
    <row r="72" spans="1:6" s="14" customFormat="1" ht="44.1" customHeight="1">
      <c r="A72" s="57" t="s">
        <v>1630</v>
      </c>
      <c r="B72" s="267" t="str">
        <f>CONCATENATE(A72,VLOOKUP($H$5,'Цвет мет. опор'!A:B,2,0),"/",VLOOKUP($I$5,'Цвет лючка'!A:B,2,0),".",VLOOKUP($J$5,'Цвет столешницы'!A:B,2,FALSE))</f>
        <v>EVL616/А/60*30/ANT/ANT.U003</v>
      </c>
      <c r="C72" s="591" t="s">
        <v>1573</v>
      </c>
      <c r="D72" s="448" t="s">
        <v>409</v>
      </c>
      <c r="E72" s="592"/>
      <c r="F72" s="535">
        <v>61654</v>
      </c>
    </row>
    <row r="73" spans="1:6" s="14" customFormat="1" ht="44.1" customHeight="1" thickBot="1">
      <c r="A73" s="57" t="s">
        <v>1631</v>
      </c>
      <c r="B73" s="267" t="str">
        <f>CONCATENATE(A73,VLOOKUP($H$5,'Цвет мет. опор'!A:B,2,0),"/",VLOOKUP($I$5,'Цвет лючка'!A:B,2,0),".",VLOOKUP($J$5,'Цвет столешницы'!A:B,2,FALSE))</f>
        <v>EVL617/А/60*30/ANT/ANT.U003</v>
      </c>
      <c r="C73" s="591"/>
      <c r="D73" s="448" t="s">
        <v>410</v>
      </c>
      <c r="E73" s="592"/>
      <c r="F73" s="535">
        <v>63438</v>
      </c>
    </row>
    <row r="74" spans="1:6" s="14" customFormat="1" ht="44.1" customHeight="1">
      <c r="A74" s="133" t="s">
        <v>1632</v>
      </c>
      <c r="B74" s="267" t="str">
        <f>CONCATENATE(A74,VLOOKUP($H$5,'Цвет мет. опор'!A:B,2,0),"/",VLOOKUP($I$5,'Цвет лючка'!A:B,2,0),".",VLOOKUP($J$5,'Цвет столешницы'!A:B,2,FALSE))</f>
        <v>EVL618/А/60*30/ANT/ANT.U003</v>
      </c>
      <c r="C74" s="591" t="s">
        <v>1574</v>
      </c>
      <c r="D74" s="448" t="s">
        <v>47</v>
      </c>
      <c r="E74" s="592"/>
      <c r="F74" s="535">
        <v>62789</v>
      </c>
    </row>
    <row r="75" spans="1:6" s="14" customFormat="1" ht="44.1" customHeight="1" thickBot="1">
      <c r="A75" s="132" t="s">
        <v>1633</v>
      </c>
      <c r="B75" s="267" t="str">
        <f>CONCATENATE(A75,VLOOKUP($H$5,'Цвет мет. опор'!A:B,2,0),"/",VLOOKUP($I$5,'Цвет лючка'!A:B,2,0),".",VLOOKUP($J$5,'Цвет столешницы'!A:B,2,FALSE))</f>
        <v>EVL619/А/60*30/ANT/ANT.U003</v>
      </c>
      <c r="C75" s="591"/>
      <c r="D75" s="448" t="s">
        <v>48</v>
      </c>
      <c r="E75" s="592"/>
      <c r="F75" s="535">
        <v>65401</v>
      </c>
    </row>
    <row r="76" spans="1:6" s="14" customFormat="1" ht="44.1" customHeight="1">
      <c r="A76" s="57" t="s">
        <v>1634</v>
      </c>
      <c r="B76" s="267" t="str">
        <f>CONCATENATE(A76,VLOOKUP($H$5,'Цвет мет. опор'!A:B,2,0),"/",VLOOKUP($I$5,'Цвет лючка'!A:B,2,0),".",VLOOKUP($J$5,'Цвет столешницы'!A:B,2,FALSE))</f>
        <v>EVL620/А/60*30/ANT/ANT.U003</v>
      </c>
      <c r="C76" s="591" t="s">
        <v>1575</v>
      </c>
      <c r="D76" s="448" t="s">
        <v>47</v>
      </c>
      <c r="E76" s="592"/>
      <c r="F76" s="535">
        <v>63496</v>
      </c>
    </row>
    <row r="77" spans="1:6" s="14" customFormat="1" ht="39" customHeight="1">
      <c r="A77" s="57" t="s">
        <v>1635</v>
      </c>
      <c r="B77" s="267" t="str">
        <f>CONCATENATE(A77,VLOOKUP($H$5,'Цвет мет. опор'!A:B,2,0),"/",VLOOKUP($I$5,'Цвет лючка'!A:B,2,0),".",VLOOKUP($J$5,'Цвет столешницы'!A:B,2,FALSE))</f>
        <v>EVL621/А/60*30/ANT/ANT.U003</v>
      </c>
      <c r="C77" s="591"/>
      <c r="D77" s="448" t="s">
        <v>48</v>
      </c>
      <c r="E77" s="592"/>
      <c r="F77" s="535">
        <v>65098</v>
      </c>
    </row>
    <row r="78" spans="1:6" s="14" customFormat="1" ht="27.75" customHeight="1">
      <c r="A78" s="57" t="s">
        <v>1636</v>
      </c>
      <c r="B78" s="267" t="str">
        <f>CONCATENATE(A78,VLOOKUP($H$5,'Цвет мет. опор'!A:B,2,0),"/",VLOOKUP($I$5,'Цвет лючка'!A:B,2,0),".",VLOOKUP($J$5,'Цвет столешницы'!A:B,2,FALSE))</f>
        <v>EVL622/А/60*30/ANT/ANT.U003</v>
      </c>
      <c r="C78" s="591" t="s">
        <v>1576</v>
      </c>
      <c r="D78" s="448" t="s">
        <v>41</v>
      </c>
      <c r="E78" s="573"/>
      <c r="F78" s="535">
        <v>41004</v>
      </c>
    </row>
    <row r="79" spans="1:6" s="14" customFormat="1" ht="24.75" customHeight="1">
      <c r="A79" s="57" t="s">
        <v>1637</v>
      </c>
      <c r="B79" s="267" t="str">
        <f>CONCATENATE(A79,VLOOKUP($H$5,'Цвет мет. опор'!A:B,2,0),"/",VLOOKUP($I$5,'Цвет лючка'!A:B,2,0),".",VLOOKUP($J$5,'Цвет столешницы'!A:B,2,FALSE))</f>
        <v>EVL623/А/60*30/ANT/ANT.U003</v>
      </c>
      <c r="C79" s="591"/>
      <c r="D79" s="448" t="s">
        <v>42</v>
      </c>
      <c r="E79" s="573"/>
      <c r="F79" s="535">
        <v>43276</v>
      </c>
    </row>
    <row r="80" spans="1:6" s="14" customFormat="1" ht="28.5" customHeight="1">
      <c r="A80" s="57" t="s">
        <v>1638</v>
      </c>
      <c r="B80" s="267" t="str">
        <f>CONCATENATE(A80,VLOOKUP($H$5,'Цвет мет. опор'!A:B,2,0),"/",VLOOKUP($I$5,'Цвет лючка'!A:B,2,0),".",VLOOKUP($J$5,'Цвет столешницы'!A:B,2,FALSE))</f>
        <v>EVL624/А/60*30/ANT/ANT.U003</v>
      </c>
      <c r="C80" s="591"/>
      <c r="D80" s="448" t="s">
        <v>43</v>
      </c>
      <c r="E80" s="573"/>
      <c r="F80" s="535">
        <v>44643</v>
      </c>
    </row>
    <row r="81" spans="1:6" s="14" customFormat="1" ht="33" customHeight="1">
      <c r="A81" s="57" t="s">
        <v>1639</v>
      </c>
      <c r="B81" s="267" t="str">
        <f>CONCATENATE(A81,VLOOKUP($H$5,'Цвет мет. опор'!A:B,2,0),"/",VLOOKUP($I$5,'Цвет лючка'!A:B,2,0),".",VLOOKUP($J$5,'Цвет столешницы'!A:B,2,FALSE))</f>
        <v>EVL625/А/60*30/ANT/ANT.U003</v>
      </c>
      <c r="C81" s="591" t="s">
        <v>1577</v>
      </c>
      <c r="D81" s="448" t="s">
        <v>41</v>
      </c>
      <c r="E81" s="573"/>
      <c r="F81" s="535">
        <v>40160</v>
      </c>
    </row>
    <row r="82" spans="1:6" s="14" customFormat="1" ht="33" customHeight="1">
      <c r="A82" s="57" t="s">
        <v>1640</v>
      </c>
      <c r="B82" s="267" t="str">
        <f>CONCATENATE(A82,VLOOKUP($H$5,'Цвет мет. опор'!A:B,2,0),"/",VLOOKUP($I$5,'Цвет лючка'!A:B,2,0),".",VLOOKUP($J$5,'Цвет столешницы'!A:B,2,FALSE))</f>
        <v>EVL626/А/60*30/ANT/ANT.U003</v>
      </c>
      <c r="C82" s="591"/>
      <c r="D82" s="448" t="s">
        <v>42</v>
      </c>
      <c r="E82" s="573"/>
      <c r="F82" s="535">
        <v>42276</v>
      </c>
    </row>
    <row r="83" spans="1:6" s="14" customFormat="1" ht="33" customHeight="1">
      <c r="A83" s="57" t="s">
        <v>1641</v>
      </c>
      <c r="B83" s="267" t="str">
        <f>CONCATENATE(A83,VLOOKUP($H$5,'Цвет мет. опор'!A:B,2,0),"/",VLOOKUP($I$5,'Цвет лючка'!A:B,2,0),".",VLOOKUP($J$5,'Цвет столешницы'!A:B,2,FALSE))</f>
        <v>EVL627/А/60*30/ANT/ANT.U003</v>
      </c>
      <c r="C83" s="591"/>
      <c r="D83" s="448" t="s">
        <v>43</v>
      </c>
      <c r="E83" s="573"/>
      <c r="F83" s="535">
        <v>44070</v>
      </c>
    </row>
    <row r="84" spans="1:6" s="14" customFormat="1" ht="33" customHeight="1">
      <c r="A84" s="57" t="s">
        <v>1642</v>
      </c>
      <c r="B84" s="267" t="str">
        <f>CONCATENATE(A84,VLOOKUP($H$5,'Цвет мет. опор'!A:B,2,0),"/",VLOOKUP($I$5,'Цвет лючка'!A:B,2,0),".",VLOOKUP($J$5,'Цвет столешницы'!A:B,2,FALSE))</f>
        <v>EVL628/А/60*30/ANT/ANT.U003</v>
      </c>
      <c r="C84" s="591" t="s">
        <v>1578</v>
      </c>
      <c r="D84" s="448" t="s">
        <v>41</v>
      </c>
      <c r="E84" s="573"/>
      <c r="F84" s="535">
        <v>41915</v>
      </c>
    </row>
    <row r="85" spans="1:6" s="14" customFormat="1" ht="33" customHeight="1">
      <c r="A85" s="57" t="s">
        <v>1643</v>
      </c>
      <c r="B85" s="267" t="str">
        <f>CONCATENATE(A85,VLOOKUP($H$5,'Цвет мет. опор'!A:B,2,0),"/",VLOOKUP($I$5,'Цвет лючка'!A:B,2,0),".",VLOOKUP($J$5,'Цвет столешницы'!A:B,2,FALSE))</f>
        <v>EVL629/А/60*30/ANT/ANT.U003</v>
      </c>
      <c r="C85" s="591"/>
      <c r="D85" s="448" t="s">
        <v>42</v>
      </c>
      <c r="E85" s="573"/>
      <c r="F85" s="535">
        <v>44137</v>
      </c>
    </row>
    <row r="86" spans="1:6" s="14" customFormat="1" ht="33" customHeight="1" thickBot="1">
      <c r="A86" s="57" t="s">
        <v>1644</v>
      </c>
      <c r="B86" s="267" t="str">
        <f>CONCATENATE(A86,VLOOKUP($H$5,'Цвет мет. опор'!A:B,2,0),"/",VLOOKUP($I$5,'Цвет лючка'!A:B,2,0),".",VLOOKUP($J$5,'Цвет столешницы'!A:B,2,FALSE))</f>
        <v>EVL630/А/60*30/ANT/ANT.U003</v>
      </c>
      <c r="C86" s="591"/>
      <c r="D86" s="448" t="s">
        <v>43</v>
      </c>
      <c r="E86" s="573"/>
      <c r="F86" s="535">
        <v>45474</v>
      </c>
    </row>
    <row r="87" spans="1:6" s="14" customFormat="1" ht="33" customHeight="1">
      <c r="A87" s="133" t="s">
        <v>1645</v>
      </c>
      <c r="B87" s="267" t="str">
        <f>CONCATENATE(A87,VLOOKUP($H$5,'Цвет мет. опор'!A:B,2,0),"/",VLOOKUP($I$5,'Цвет лючка'!A:B,2,0),".",VLOOKUP($J$5,'Цвет столешницы'!A:B,2,FALSE))</f>
        <v>EVL631/А/60*30/ANT/ANT.U003</v>
      </c>
      <c r="C87" s="591" t="s">
        <v>1579</v>
      </c>
      <c r="D87" s="448" t="s">
        <v>350</v>
      </c>
      <c r="E87" s="573" t="s">
        <v>478</v>
      </c>
      <c r="F87" s="535">
        <v>46206</v>
      </c>
    </row>
    <row r="88" spans="1:6" s="14" customFormat="1" ht="33" customHeight="1">
      <c r="A88" s="131" t="s">
        <v>1646</v>
      </c>
      <c r="B88" s="267" t="str">
        <f>CONCATENATE(A88,VLOOKUP($H$5,'Цвет мет. опор'!A:B,2,0),"/",VLOOKUP($I$5,'Цвет лючка'!A:B,2,0),".",VLOOKUP($J$5,'Цвет столешницы'!A:B,2,FALSE))</f>
        <v>EVL632/А/60*30/ANT/ANT.U003</v>
      </c>
      <c r="C88" s="591"/>
      <c r="D88" s="448" t="s">
        <v>351</v>
      </c>
      <c r="E88" s="573"/>
      <c r="F88" s="535">
        <v>49182</v>
      </c>
    </row>
    <row r="89" spans="1:6" s="14" customFormat="1" ht="33" customHeight="1" thickBot="1">
      <c r="A89" s="132" t="s">
        <v>1647</v>
      </c>
      <c r="B89" s="267" t="str">
        <f>CONCATENATE(A89,VLOOKUP($H$5,'Цвет мет. опор'!A:B,2,0),"/",VLOOKUP($I$5,'Цвет лючка'!A:B,2,0),".",VLOOKUP($J$5,'Цвет столешницы'!A:B,2,FALSE))</f>
        <v>EVL633/А/60*30/ANT/ANT.U003</v>
      </c>
      <c r="C89" s="591"/>
      <c r="D89" s="448" t="s">
        <v>352</v>
      </c>
      <c r="E89" s="573"/>
      <c r="F89" s="535">
        <v>50372</v>
      </c>
    </row>
    <row r="90" spans="1:6" s="14" customFormat="1" ht="33" customHeight="1">
      <c r="A90" s="118" t="s">
        <v>1648</v>
      </c>
      <c r="B90" s="267" t="str">
        <f>CONCATENATE(A90,VLOOKUP($H$5,'Цвет мет. опор'!A:B,2,0),"/",VLOOKUP($I$5,'Цвет лючка'!A:B,2,0),".",VLOOKUP($J$5,'Цвет столешницы'!A:B,2,FALSE))</f>
        <v>EVL634/А/60*30/ANT/ANT.U003</v>
      </c>
      <c r="C90" s="591" t="s">
        <v>1580</v>
      </c>
      <c r="D90" s="448" t="s">
        <v>44</v>
      </c>
      <c r="E90" s="573" t="s">
        <v>479</v>
      </c>
      <c r="F90" s="535">
        <v>44549</v>
      </c>
    </row>
    <row r="91" spans="1:6" s="14" customFormat="1" ht="33" customHeight="1">
      <c r="A91" s="119" t="s">
        <v>1649</v>
      </c>
      <c r="B91" s="267" t="str">
        <f>CONCATENATE(A91,VLOOKUP($H$5,'Цвет мет. опор'!A:B,2,0),"/",VLOOKUP($I$5,'Цвет лючка'!A:B,2,0),".",VLOOKUP($J$5,'Цвет столешницы'!A:B,2,FALSE))</f>
        <v>EVL635/А/60*30/ANT/ANT.U003</v>
      </c>
      <c r="C91" s="591"/>
      <c r="D91" s="448" t="s">
        <v>45</v>
      </c>
      <c r="E91" s="573"/>
      <c r="F91" s="535">
        <v>47271</v>
      </c>
    </row>
    <row r="92" spans="1:6" s="14" customFormat="1" ht="33" customHeight="1" thickBot="1">
      <c r="A92" s="120" t="s">
        <v>1650</v>
      </c>
      <c r="B92" s="267" t="str">
        <f>CONCATENATE(A92,VLOOKUP($H$5,'Цвет мет. опор'!A:B,2,0),"/",VLOOKUP($I$5,'Цвет лючка'!A:B,2,0),".",VLOOKUP($J$5,'Цвет столешницы'!A:B,2,FALSE))</f>
        <v>EVL636/А/60*30/ANT/ANT.U003</v>
      </c>
      <c r="C92" s="591"/>
      <c r="D92" s="448" t="s">
        <v>46</v>
      </c>
      <c r="E92" s="573"/>
      <c r="F92" s="535">
        <v>49115</v>
      </c>
    </row>
    <row r="93" spans="1:6" s="14" customFormat="1" ht="33" customHeight="1">
      <c r="A93" s="57" t="s">
        <v>1651</v>
      </c>
      <c r="B93" s="267" t="str">
        <f>CONCATENATE(A93,VLOOKUP($H$5,'Цвет мет. опор'!A:B,2,0),"/",VLOOKUP($I$5,'Цвет лючка'!A:B,2,0),".",VLOOKUP($J$5,'Цвет столешницы'!A:B,2,FALSE))</f>
        <v>EVL637/А/60*30/ANT/ANT.U003</v>
      </c>
      <c r="C93" s="591" t="s">
        <v>1581</v>
      </c>
      <c r="D93" s="448" t="s">
        <v>44</v>
      </c>
      <c r="E93" s="573" t="s">
        <v>480</v>
      </c>
      <c r="F93" s="535">
        <v>44802</v>
      </c>
    </row>
    <row r="94" spans="1:6" s="14" customFormat="1" ht="33" customHeight="1">
      <c r="A94" s="57" t="s">
        <v>1652</v>
      </c>
      <c r="B94" s="267" t="str">
        <f>CONCATENATE(A94,VLOOKUP($H$5,'Цвет мет. опор'!A:B,2,0),"/",VLOOKUP($I$5,'Цвет лючка'!A:B,2,0),".",VLOOKUP($J$5,'Цвет столешницы'!A:B,2,FALSE))</f>
        <v>EVL638/А/60*30/ANT/ANT.U003</v>
      </c>
      <c r="C94" s="591"/>
      <c r="D94" s="448" t="s">
        <v>45</v>
      </c>
      <c r="E94" s="573"/>
      <c r="F94" s="535">
        <v>47670</v>
      </c>
    </row>
    <row r="95" spans="1:6" s="14" customFormat="1" ht="33" customHeight="1">
      <c r="A95" s="57" t="s">
        <v>1653</v>
      </c>
      <c r="B95" s="267" t="str">
        <f>CONCATENATE(A95,VLOOKUP($H$5,'Цвет мет. опор'!A:B,2,0),"/",VLOOKUP($I$5,'Цвет лючка'!A:B,2,0),".",VLOOKUP($J$5,'Цвет столешницы'!A:B,2,FALSE))</f>
        <v>EVL639/А/60*30/ANT/ANT.U003</v>
      </c>
      <c r="C95" s="591"/>
      <c r="D95" s="448" t="s">
        <v>46</v>
      </c>
      <c r="E95" s="573"/>
      <c r="F95" s="535">
        <v>49271</v>
      </c>
    </row>
    <row r="96" spans="1:6" s="14" customFormat="1" ht="21.95" customHeight="1">
      <c r="A96" s="57" t="s">
        <v>1654</v>
      </c>
      <c r="B96" s="267" t="str">
        <f>CONCATENATE(A96,VLOOKUP($H$5,'Цвет мет. опор'!A:B,2,0),"/",VLOOKUP($I$5,'Цвет лючка'!A:B,2,0),".",VLOOKUP($J$5,'Цвет столешницы'!A:B,2,FALSE))</f>
        <v>EVL701/А/60*30/ANT/ANT.U003</v>
      </c>
      <c r="C96" s="591" t="s">
        <v>1582</v>
      </c>
      <c r="D96" s="450" t="s">
        <v>331</v>
      </c>
      <c r="E96" s="636" t="s">
        <v>413</v>
      </c>
      <c r="F96" s="535">
        <v>37105</v>
      </c>
    </row>
    <row r="97" spans="1:6" s="14" customFormat="1" ht="21.95" customHeight="1">
      <c r="A97" s="97" t="s">
        <v>1655</v>
      </c>
      <c r="B97" s="267" t="str">
        <f>CONCATENATE(A97,VLOOKUP($H$5,'Цвет мет. опор'!A:B,2,0),"/",VLOOKUP($I$5,'Цвет лючка'!A:B,2,0),".",VLOOKUP($J$5,'Цвет столешницы'!A:B,2,FALSE))</f>
        <v>EVL702/А/60*30/ANT/ANT.U003</v>
      </c>
      <c r="C97" s="591"/>
      <c r="D97" s="450" t="s">
        <v>332</v>
      </c>
      <c r="E97" s="637"/>
      <c r="F97" s="535">
        <v>37808</v>
      </c>
    </row>
    <row r="98" spans="1:6" s="14" customFormat="1" ht="21.95" customHeight="1">
      <c r="A98" s="97" t="s">
        <v>1656</v>
      </c>
      <c r="B98" s="267" t="str">
        <f>CONCATENATE(A98,VLOOKUP($H$5,'Цвет мет. опор'!A:B,2,0),"/",VLOOKUP($I$5,'Цвет лючка'!A:B,2,0),".",VLOOKUP($J$5,'Цвет столешницы'!A:B,2,FALSE))</f>
        <v>EVL703/А/60*30/ANT/ANT.U003</v>
      </c>
      <c r="C98" s="591"/>
      <c r="D98" s="450" t="s">
        <v>333</v>
      </c>
      <c r="E98" s="637"/>
      <c r="F98" s="535">
        <v>38611</v>
      </c>
    </row>
    <row r="99" spans="1:6" s="14" customFormat="1" ht="21.95" customHeight="1">
      <c r="A99" s="97" t="s">
        <v>1657</v>
      </c>
      <c r="B99" s="267" t="str">
        <f>CONCATENATE(A99,VLOOKUP($H$5,'Цвет мет. опор'!A:B,2,0),"/",VLOOKUP($I$5,'Цвет лючка'!A:B,2,0),".",VLOOKUP($J$5,'Цвет столешницы'!A:B,2,FALSE))</f>
        <v>EVL704/А/60*30/ANT/ANT.U003</v>
      </c>
      <c r="C99" s="591"/>
      <c r="D99" s="450" t="s">
        <v>334</v>
      </c>
      <c r="E99" s="637"/>
      <c r="F99" s="535">
        <v>39671</v>
      </c>
    </row>
    <row r="100" spans="1:6" s="14" customFormat="1" ht="27" customHeight="1">
      <c r="A100" s="97" t="s">
        <v>1658</v>
      </c>
      <c r="B100" s="267" t="str">
        <f>CONCATENATE(A100,VLOOKUP($H$5,'Цвет мет. опор'!A:B,2,0),"/",VLOOKUP($I$5,'Цвет лючка'!A:B,2,0),".",VLOOKUP($J$5,'Цвет столешницы'!A:B,2,FALSE))</f>
        <v>EVL705/А/60*30/ANT/ANT.U003</v>
      </c>
      <c r="C100" s="591"/>
      <c r="D100" s="450" t="s">
        <v>335</v>
      </c>
      <c r="E100" s="637"/>
      <c r="F100" s="535">
        <v>40421</v>
      </c>
    </row>
    <row r="101" spans="1:6" s="14" customFormat="1" ht="21.95" customHeight="1">
      <c r="A101" s="97" t="s">
        <v>1659</v>
      </c>
      <c r="B101" s="267" t="str">
        <f>CONCATENATE(A101,VLOOKUP($H$5,'Цвет мет. опор'!A:B,2,0),"/",VLOOKUP($I$5,'Цвет лючка'!A:B,2,0),".",VLOOKUP($J$5,'Цвет столешницы'!A:B,2,FALSE))</f>
        <v>EVL706/А/60*30/ANT/ANT.U003</v>
      </c>
      <c r="C101" s="591" t="s">
        <v>1583</v>
      </c>
      <c r="D101" s="450" t="s">
        <v>367</v>
      </c>
      <c r="E101" s="636" t="s">
        <v>414</v>
      </c>
      <c r="F101" s="535">
        <v>63839</v>
      </c>
    </row>
    <row r="102" spans="1:6" s="14" customFormat="1" ht="21.95" customHeight="1">
      <c r="A102" s="97" t="s">
        <v>1660</v>
      </c>
      <c r="B102" s="267" t="str">
        <f>CONCATENATE(A102,VLOOKUP($H$5,'Цвет мет. опор'!A:B,2,0),"/",VLOOKUP($I$5,'Цвет лючка'!A:B,2,0),".",VLOOKUP($J$5,'Цвет столешницы'!A:B,2,FALSE))</f>
        <v>EVL707/А/60*30/ANT/ANT.U003</v>
      </c>
      <c r="C102" s="591"/>
      <c r="D102" s="450" t="s">
        <v>368</v>
      </c>
      <c r="E102" s="637"/>
      <c r="F102" s="535">
        <v>65178</v>
      </c>
    </row>
    <row r="103" spans="1:6" s="14" customFormat="1" ht="21.95" customHeight="1">
      <c r="A103" s="97" t="s">
        <v>1661</v>
      </c>
      <c r="B103" s="267" t="str">
        <f>CONCATENATE(A103,VLOOKUP($H$5,'Цвет мет. опор'!A:B,2,0),"/",VLOOKUP($I$5,'Цвет лючка'!A:B,2,0),".",VLOOKUP($J$5,'Цвет столешницы'!A:B,2,FALSE))</f>
        <v>EVL708/А/60*30/ANT/ANT.U003</v>
      </c>
      <c r="C103" s="591"/>
      <c r="D103" s="450" t="s">
        <v>369</v>
      </c>
      <c r="E103" s="637"/>
      <c r="F103" s="535">
        <v>66776</v>
      </c>
    </row>
    <row r="104" spans="1:6" s="14" customFormat="1" ht="21.95" customHeight="1">
      <c r="A104" s="97" t="s">
        <v>1662</v>
      </c>
      <c r="B104" s="267" t="str">
        <f>CONCATENATE(A104,VLOOKUP($H$5,'Цвет мет. опор'!A:B,2,0),"/",VLOOKUP($I$5,'Цвет лючка'!A:B,2,0),".",VLOOKUP($J$5,'Цвет столешницы'!A:B,2,FALSE))</f>
        <v>EVL709/А/60*30/ANT/ANT.U003</v>
      </c>
      <c r="C104" s="591"/>
      <c r="D104" s="450" t="s">
        <v>370</v>
      </c>
      <c r="E104" s="637"/>
      <c r="F104" s="535">
        <v>68343</v>
      </c>
    </row>
    <row r="105" spans="1:6" s="46" customFormat="1" ht="21.95" customHeight="1">
      <c r="A105" s="98" t="s">
        <v>1663</v>
      </c>
      <c r="B105" s="267" t="str">
        <f>CONCATENATE(A105,VLOOKUP($H$5,'Цвет мет. опор'!A:B,2,0),"/",VLOOKUP($I$5,'Цвет лючка'!A:B,2,0),".",VLOOKUP($J$5,'Цвет столешницы'!A:B,2,FALSE))</f>
        <v>EVL710/А/60*30/ANT/ANT.U003</v>
      </c>
      <c r="C105" s="591"/>
      <c r="D105" s="450" t="s">
        <v>371</v>
      </c>
      <c r="E105" s="637"/>
      <c r="F105" s="535">
        <v>70144</v>
      </c>
    </row>
    <row r="106" spans="1:6" s="14" customFormat="1" ht="24.95" customHeight="1">
      <c r="A106" s="97" t="s">
        <v>1664</v>
      </c>
      <c r="B106" s="267" t="str">
        <f>CONCATENATE(A106,VLOOKUP($H$5,'Цвет мет. опор'!A:B,2,0),"/",VLOOKUP($I$5,'Цвет лючка'!A:B,2,0),".",VLOOKUP($J$5,'Цвет столешницы'!A:B,2,FALSE))</f>
        <v>EVL711/А/60*30/ANT/ANT.U003</v>
      </c>
      <c r="C106" s="591" t="s">
        <v>1584</v>
      </c>
      <c r="D106" s="450" t="s">
        <v>366</v>
      </c>
      <c r="E106" s="636" t="s">
        <v>2767</v>
      </c>
      <c r="F106" s="535">
        <v>57123</v>
      </c>
    </row>
    <row r="107" spans="1:6" s="14" customFormat="1" ht="24.95" customHeight="1">
      <c r="A107" s="97" t="s">
        <v>1665</v>
      </c>
      <c r="B107" s="267" t="str">
        <f>CONCATENATE(A107,VLOOKUP($H$5,'Цвет мет. опор'!A:B,2,0),"/",VLOOKUP($I$5,'Цвет лючка'!A:B,2,0),".",VLOOKUP($J$5,'Цвет столешницы'!A:B,2,FALSE))</f>
        <v>EVL712/А/60*30/ANT/ANT.U003</v>
      </c>
      <c r="C107" s="591"/>
      <c r="D107" s="450" t="s">
        <v>372</v>
      </c>
      <c r="E107" s="636"/>
      <c r="F107" s="535">
        <v>58463</v>
      </c>
    </row>
    <row r="108" spans="1:6" s="14" customFormat="1" ht="24.95" customHeight="1">
      <c r="A108" s="97" t="s">
        <v>1666</v>
      </c>
      <c r="B108" s="267" t="str">
        <f>CONCATENATE(A108,VLOOKUP($H$5,'Цвет мет. опор'!A:B,2,0),"/",VLOOKUP($I$5,'Цвет лючка'!A:B,2,0),".",VLOOKUP($J$5,'Цвет столешницы'!A:B,2,FALSE))</f>
        <v>EVL713/А/60*30/ANT/ANT.U003</v>
      </c>
      <c r="C108" s="591"/>
      <c r="D108" s="450" t="s">
        <v>373</v>
      </c>
      <c r="E108" s="636"/>
      <c r="F108" s="535">
        <v>60059</v>
      </c>
    </row>
    <row r="109" spans="1:6" s="14" customFormat="1" ht="24.95" customHeight="1">
      <c r="A109" s="97" t="s">
        <v>1667</v>
      </c>
      <c r="B109" s="267" t="str">
        <f>CONCATENATE(A109,VLOOKUP($H$5,'Цвет мет. опор'!A:B,2,0),"/",VLOOKUP($I$5,'Цвет лючка'!A:B,2,0),".",VLOOKUP($J$5,'Цвет столешницы'!A:B,2,FALSE))</f>
        <v>EVL714/А/60*30/ANT/ANT.U003</v>
      </c>
      <c r="C109" s="591"/>
      <c r="D109" s="450" t="s">
        <v>374</v>
      </c>
      <c r="E109" s="636"/>
      <c r="F109" s="535">
        <v>61628</v>
      </c>
    </row>
    <row r="110" spans="1:6" s="14" customFormat="1" ht="24.95" customHeight="1">
      <c r="A110" s="97" t="s">
        <v>1668</v>
      </c>
      <c r="B110" s="267" t="str">
        <f>CONCATENATE(A110,VLOOKUP($H$5,'Цвет мет. опор'!A:B,2,0),"/",VLOOKUP($I$5,'Цвет лючка'!A:B,2,0),".",VLOOKUP($J$5,'Цвет столешницы'!A:B,2,FALSE))</f>
        <v>EVL715/А/60*30/ANT/ANT.U003</v>
      </c>
      <c r="C110" s="591"/>
      <c r="D110" s="450" t="s">
        <v>415</v>
      </c>
      <c r="E110" s="636"/>
      <c r="F110" s="535">
        <v>63754</v>
      </c>
    </row>
    <row r="111" spans="1:6" s="14" customFormat="1" ht="24.95" customHeight="1">
      <c r="A111" s="97" t="s">
        <v>1669</v>
      </c>
      <c r="B111" s="267" t="str">
        <f>CONCATENATE(A111,VLOOKUP($H$5,'Цвет мет. опор'!A:B,2,0),"/",VLOOKUP($I$5,'Цвет лючка'!A:B,2,0),".",VLOOKUP($J$5,'Цвет столешницы'!A:B,2,FALSE))</f>
        <v>EVL716/А/60*30/ANT/ANT.U003</v>
      </c>
      <c r="C111" s="591" t="s">
        <v>1584</v>
      </c>
      <c r="D111" s="450" t="s">
        <v>416</v>
      </c>
      <c r="E111" s="636" t="s">
        <v>2766</v>
      </c>
      <c r="F111" s="535">
        <v>62154</v>
      </c>
    </row>
    <row r="112" spans="1:6" s="14" customFormat="1" ht="24.95" customHeight="1">
      <c r="A112" s="97" t="s">
        <v>1670</v>
      </c>
      <c r="B112" s="267" t="str">
        <f>CONCATENATE(A112,VLOOKUP($H$5,'Цвет мет. опор'!A:B,2,0),"/",VLOOKUP($I$5,'Цвет лючка'!A:B,2,0),".",VLOOKUP($J$5,'Цвет столешницы'!A:B,2,FALSE))</f>
        <v>EVL717/А/60*30/ANT/ANT.U003</v>
      </c>
      <c r="C112" s="591"/>
      <c r="D112" s="450" t="s">
        <v>375</v>
      </c>
      <c r="E112" s="636"/>
      <c r="F112" s="535">
        <v>63819</v>
      </c>
    </row>
    <row r="113" spans="1:6" s="14" customFormat="1" ht="24.95" customHeight="1">
      <c r="A113" s="97" t="s">
        <v>1671</v>
      </c>
      <c r="B113" s="267" t="str">
        <f>CONCATENATE(A113,VLOOKUP($H$5,'Цвет мет. опор'!A:B,2,0),"/",VLOOKUP($I$5,'Цвет лючка'!A:B,2,0),".",VLOOKUP($J$5,'Цвет столешницы'!A:B,2,FALSE))</f>
        <v>EVL718/А/60*30/ANT/ANT.U003</v>
      </c>
      <c r="C113" s="591"/>
      <c r="D113" s="450" t="s">
        <v>376</v>
      </c>
      <c r="E113" s="636"/>
      <c r="F113" s="535">
        <v>65415</v>
      </c>
    </row>
    <row r="114" spans="1:6" s="14" customFormat="1" ht="24.95" customHeight="1">
      <c r="A114" s="97" t="s">
        <v>1672</v>
      </c>
      <c r="B114" s="267" t="str">
        <f>CONCATENATE(A114,VLOOKUP($H$5,'Цвет мет. опор'!A:B,2,0),"/",VLOOKUP($I$5,'Цвет лючка'!A:B,2,0),".",VLOOKUP($J$5,'Цвет столешницы'!A:B,2,FALSE))</f>
        <v>EVL719/А/60*30/ANT/ANT.U003</v>
      </c>
      <c r="C114" s="591"/>
      <c r="D114" s="450" t="s">
        <v>377</v>
      </c>
      <c r="E114" s="636"/>
      <c r="F114" s="535">
        <v>66984</v>
      </c>
    </row>
    <row r="115" spans="1:6" s="14" customFormat="1" ht="24.95" customHeight="1">
      <c r="A115" s="97" t="s">
        <v>1673</v>
      </c>
      <c r="B115" s="267" t="str">
        <f>CONCATENATE(A115,VLOOKUP($H$5,'Цвет мет. опор'!A:B,2,0),"/",VLOOKUP($I$5,'Цвет лючка'!A:B,2,0),".",VLOOKUP($J$5,'Цвет столешницы'!A:B,2,FALSE))</f>
        <v>EVL720/А/60*30/ANT/ANT.U003</v>
      </c>
      <c r="C115" s="591"/>
      <c r="D115" s="450" t="s">
        <v>417</v>
      </c>
      <c r="E115" s="636"/>
      <c r="F115" s="535">
        <v>68785</v>
      </c>
    </row>
    <row r="116" spans="1:6" s="14" customFormat="1" ht="24.95" customHeight="1">
      <c r="A116" s="97" t="s">
        <v>1674</v>
      </c>
      <c r="B116" s="267" t="str">
        <f>CONCATENATE(A116,VLOOKUP($H$5,'Цвет мет. опор'!A:B,2,0),"/",VLOOKUP($I$5,'Цвет лючка'!A:B,2,0),".",VLOOKUP($J$5,'Цвет столешницы'!A:B,2,FALSE))</f>
        <v>EVL721/А/60*30/ANT/ANT.U003</v>
      </c>
      <c r="C116" s="591" t="s">
        <v>1585</v>
      </c>
      <c r="D116" s="450" t="s">
        <v>423</v>
      </c>
      <c r="E116" s="636" t="s">
        <v>2769</v>
      </c>
      <c r="F116" s="535">
        <v>45622</v>
      </c>
    </row>
    <row r="117" spans="1:6" s="14" customFormat="1" ht="24.95" customHeight="1">
      <c r="A117" s="97" t="s">
        <v>1675</v>
      </c>
      <c r="B117" s="267" t="str">
        <f>CONCATENATE(A117,VLOOKUP($H$5,'Цвет мет. опор'!A:B,2,0),"/",VLOOKUP($I$5,'Цвет лючка'!A:B,2,0),".",VLOOKUP($J$5,'Цвет столешницы'!A:B,2,FALSE))</f>
        <v>EVL722/А/60*30/ANT/ANT.U003</v>
      </c>
      <c r="C117" s="591"/>
      <c r="D117" s="450" t="s">
        <v>337</v>
      </c>
      <c r="E117" s="636"/>
      <c r="F117" s="535">
        <v>46324</v>
      </c>
    </row>
    <row r="118" spans="1:6" s="14" customFormat="1" ht="24.95" customHeight="1">
      <c r="A118" s="97" t="s">
        <v>1676</v>
      </c>
      <c r="B118" s="267" t="str">
        <f>CONCATENATE(A118,VLOOKUP($H$5,'Цвет мет. опор'!A:B,2,0),"/",VLOOKUP($I$5,'Цвет лючка'!A:B,2,0),".",VLOOKUP($J$5,'Цвет столешницы'!A:B,2,FALSE))</f>
        <v>EVL723/А/60*30/ANT/ANT.U003</v>
      </c>
      <c r="C118" s="591"/>
      <c r="D118" s="450" t="s">
        <v>338</v>
      </c>
      <c r="E118" s="636"/>
      <c r="F118" s="535">
        <v>47128</v>
      </c>
    </row>
    <row r="119" spans="1:6" s="14" customFormat="1" ht="24.95" customHeight="1">
      <c r="A119" s="97" t="s">
        <v>1677</v>
      </c>
      <c r="B119" s="267" t="str">
        <f>CONCATENATE(A119,VLOOKUP($H$5,'Цвет мет. опор'!A:B,2,0),"/",VLOOKUP($I$5,'Цвет лючка'!A:B,2,0),".",VLOOKUP($J$5,'Цвет столешницы'!A:B,2,FALSE))</f>
        <v>EVL724/А/60*30/ANT/ANT.U003</v>
      </c>
      <c r="C119" s="591"/>
      <c r="D119" s="450" t="s">
        <v>339</v>
      </c>
      <c r="E119" s="636"/>
      <c r="F119" s="535">
        <v>48187</v>
      </c>
    </row>
    <row r="120" spans="1:6" s="14" customFormat="1" ht="24.95" customHeight="1">
      <c r="A120" s="97" t="s">
        <v>1678</v>
      </c>
      <c r="B120" s="267" t="str">
        <f>CONCATENATE(A120,VLOOKUP($H$5,'Цвет мет. опор'!A:B,2,0),"/",VLOOKUP($I$5,'Цвет лючка'!A:B,2,0),".",VLOOKUP($J$5,'Цвет столешницы'!A:B,2,FALSE))</f>
        <v>EVL725/А/60*30/ANT/ANT.U003</v>
      </c>
      <c r="C120" s="591"/>
      <c r="D120" s="450" t="s">
        <v>424</v>
      </c>
      <c r="E120" s="636"/>
      <c r="F120" s="535">
        <v>48937</v>
      </c>
    </row>
    <row r="121" spans="1:6" s="14" customFormat="1" ht="24.95" customHeight="1">
      <c r="A121" s="97" t="s">
        <v>1679</v>
      </c>
      <c r="B121" s="267" t="str">
        <f>CONCATENATE(A121,VLOOKUP($H$5,'Цвет мет. опор'!A:B,2,0),"/",VLOOKUP($I$5,'Цвет лючка'!A:B,2,0),".",VLOOKUP($J$5,'Цвет столешницы'!A:B,2,FALSE))</f>
        <v>EVL726/А/60*30/ANT/ANT.U003</v>
      </c>
      <c r="C121" s="591" t="s">
        <v>1584</v>
      </c>
      <c r="D121" s="450" t="s">
        <v>20</v>
      </c>
      <c r="E121" s="643" t="s">
        <v>2770</v>
      </c>
      <c r="F121" s="535">
        <v>88204</v>
      </c>
    </row>
    <row r="122" spans="1:6" s="14" customFormat="1" ht="24.95" customHeight="1">
      <c r="A122" s="97" t="s">
        <v>1680</v>
      </c>
      <c r="B122" s="267" t="str">
        <f>CONCATENATE(A122,VLOOKUP($H$5,'Цвет мет. опор'!A:B,2,0),"/",VLOOKUP($I$5,'Цвет лючка'!A:B,2,0),".",VLOOKUP($J$5,'Цвет столешницы'!A:B,2,FALSE))</f>
        <v>EVL727/А/60*30/ANT/ANT.U003</v>
      </c>
      <c r="C122" s="591"/>
      <c r="D122" s="450" t="s">
        <v>21</v>
      </c>
      <c r="E122" s="573"/>
      <c r="F122" s="535">
        <v>89867</v>
      </c>
    </row>
    <row r="123" spans="1:6" s="14" customFormat="1" ht="24.95" customHeight="1">
      <c r="A123" s="97" t="s">
        <v>1681</v>
      </c>
      <c r="B123" s="267" t="str">
        <f>CONCATENATE(A123,VLOOKUP($H$5,'Цвет мет. опор'!A:B,2,0),"/",VLOOKUP($I$5,'Цвет лючка'!A:B,2,0),".",VLOOKUP($J$5,'Цвет столешницы'!A:B,2,FALSE))</f>
        <v>EVL728/А/60*30/ANT/ANT.U003</v>
      </c>
      <c r="C123" s="591"/>
      <c r="D123" s="450" t="s">
        <v>22</v>
      </c>
      <c r="E123" s="573"/>
      <c r="F123" s="535">
        <v>91465</v>
      </c>
    </row>
    <row r="124" spans="1:6" s="14" customFormat="1" ht="24.95" customHeight="1">
      <c r="A124" s="97" t="s">
        <v>1682</v>
      </c>
      <c r="B124" s="267" t="str">
        <f>CONCATENATE(A124,VLOOKUP($H$5,'Цвет мет. опор'!A:B,2,0),"/",VLOOKUP($I$5,'Цвет лючка'!A:B,2,0),".",VLOOKUP($J$5,'Цвет столешницы'!A:B,2,FALSE))</f>
        <v>EVL729/А/60*30/ANT/ANT.U003</v>
      </c>
      <c r="C124" s="591"/>
      <c r="D124" s="450" t="s">
        <v>23</v>
      </c>
      <c r="E124" s="573"/>
      <c r="F124" s="535">
        <v>93033</v>
      </c>
    </row>
    <row r="125" spans="1:6" s="14" customFormat="1" ht="24.95" customHeight="1" thickBot="1">
      <c r="A125" s="57" t="s">
        <v>1683</v>
      </c>
      <c r="B125" s="267" t="str">
        <f>CONCATENATE(A125,VLOOKUP($H$5,'Цвет мет. опор'!A:B,2,0),"/",VLOOKUP($I$5,'Цвет лючка'!A:B,2,0),".",VLOOKUP($J$5,'Цвет столешницы'!A:B,2,FALSE))</f>
        <v>EVL730/А/60*30/ANT/ANT.U003</v>
      </c>
      <c r="C125" s="591"/>
      <c r="D125" s="450" t="s">
        <v>24</v>
      </c>
      <c r="E125" s="573"/>
      <c r="F125" s="535">
        <v>94835</v>
      </c>
    </row>
    <row r="126" spans="1:6" s="14" customFormat="1" ht="16.5" thickBot="1">
      <c r="A126" s="94"/>
      <c r="B126" s="462"/>
      <c r="C126" s="462" t="s">
        <v>25</v>
      </c>
      <c r="D126" s="462"/>
      <c r="E126" s="462"/>
      <c r="F126" s="461"/>
    </row>
    <row r="127" spans="1:6" s="14" customFormat="1" ht="27" customHeight="1">
      <c r="A127" s="57" t="s">
        <v>1684</v>
      </c>
      <c r="B127" s="267" t="str">
        <f>CONCATENATE(A127,VLOOKUP($H$5,'Цвет мет. опор'!A:B,2,0),"/",VLOOKUP($I$5,'Цвет лючка'!A:B,2,0),".",VLOOKUP($J$5,'Цвет столешницы'!A:B,2,FALSE))</f>
        <v>EVL645/А/60*30/ANT/ANT.U003</v>
      </c>
      <c r="C127" s="638" t="s">
        <v>1586</v>
      </c>
      <c r="D127" s="263" t="s">
        <v>49</v>
      </c>
      <c r="E127" s="611"/>
      <c r="F127" s="535">
        <v>38248</v>
      </c>
    </row>
    <row r="128" spans="1:6" s="14" customFormat="1" ht="27" customHeight="1">
      <c r="A128" s="97" t="s">
        <v>1685</v>
      </c>
      <c r="B128" s="267" t="str">
        <f>CONCATENATE(A128,VLOOKUP($H$5,'Цвет мет. опор'!A:B,2,0),"/",VLOOKUP($I$5,'Цвет лючка'!A:B,2,0),".",VLOOKUP($J$5,'Цвет столешницы'!A:B,2,FALSE))</f>
        <v>EVL646/А/60*30/ANT/ANT.U003</v>
      </c>
      <c r="C128" s="638"/>
      <c r="D128" s="263" t="s">
        <v>50</v>
      </c>
      <c r="E128" s="611"/>
      <c r="F128" s="535">
        <v>39492</v>
      </c>
    </row>
    <row r="129" spans="1:6" s="14" customFormat="1" ht="27" customHeight="1">
      <c r="A129" s="97" t="s">
        <v>1686</v>
      </c>
      <c r="B129" s="267" t="str">
        <f>CONCATENATE(A129,VLOOKUP($H$5,'Цвет мет. опор'!A:B,2,0),"/",VLOOKUP($I$5,'Цвет лючка'!A:B,2,0),".",VLOOKUP($J$5,'Цвет столешницы'!A:B,2,FALSE))</f>
        <v>EVL647/А/60*30/ANT/ANT.U003</v>
      </c>
      <c r="C129" s="638"/>
      <c r="D129" s="263" t="s">
        <v>51</v>
      </c>
      <c r="E129" s="611"/>
      <c r="F129" s="535">
        <v>41230</v>
      </c>
    </row>
    <row r="130" spans="1:6" s="14" customFormat="1" ht="27" customHeight="1">
      <c r="A130" s="97" t="s">
        <v>1687</v>
      </c>
      <c r="B130" s="267" t="str">
        <f>CONCATENATE(A130,VLOOKUP($H$5,'Цвет мет. опор'!A:B,2,0),"/",VLOOKUP($I$5,'Цвет лючка'!A:B,2,0),".",VLOOKUP($J$5,'Цвет столешницы'!A:B,2,FALSE))</f>
        <v>EVL648/А/60*30/ANT/ANT.U003</v>
      </c>
      <c r="C130" s="638" t="s">
        <v>1587</v>
      </c>
      <c r="D130" s="263" t="s">
        <v>52</v>
      </c>
      <c r="E130" s="611"/>
      <c r="F130" s="535">
        <v>40103</v>
      </c>
    </row>
    <row r="131" spans="1:6" s="14" customFormat="1" ht="27" customHeight="1">
      <c r="A131" s="97" t="s">
        <v>1688</v>
      </c>
      <c r="B131" s="267" t="str">
        <f>CONCATENATE(A131,VLOOKUP($H$5,'Цвет мет. опор'!A:B,2,0),"/",VLOOKUP($I$5,'Цвет лючка'!A:B,2,0),".",VLOOKUP($J$5,'Цвет столешницы'!A:B,2,FALSE))</f>
        <v>EVL649/А/60*30/ANT/ANT.U003</v>
      </c>
      <c r="C131" s="638"/>
      <c r="D131" s="263" t="s">
        <v>53</v>
      </c>
      <c r="E131" s="611"/>
      <c r="F131" s="535">
        <v>41973</v>
      </c>
    </row>
    <row r="132" spans="1:6" s="14" customFormat="1" ht="27" customHeight="1">
      <c r="A132" s="97" t="s">
        <v>1689</v>
      </c>
      <c r="B132" s="267" t="str">
        <f>CONCATENATE(A132,VLOOKUP($H$5,'Цвет мет. опор'!A:B,2,0),"/",VLOOKUP($I$5,'Цвет лючка'!A:B,2,0),".",VLOOKUP($J$5,'Цвет столешницы'!A:B,2,FALSE))</f>
        <v>EVL650/А/60*30/ANT/ANT.U003</v>
      </c>
      <c r="C132" s="638"/>
      <c r="D132" s="263" t="s">
        <v>54</v>
      </c>
      <c r="E132" s="611"/>
      <c r="F132" s="535">
        <v>43188</v>
      </c>
    </row>
    <row r="133" spans="1:6" s="14" customFormat="1" ht="27" customHeight="1">
      <c r="A133" s="97" t="s">
        <v>1690</v>
      </c>
      <c r="B133" s="267" t="str">
        <f>CONCATENATE(A133,VLOOKUP($H$5,'Цвет мет. опор'!A:B,2,0),"/",VLOOKUP($I$5,'Цвет лючка'!A:B,2,0),".",VLOOKUP($J$5,'Цвет столешницы'!A:B,2,FALSE))</f>
        <v>EVL651/А/60*30/ANT/ANT.U003</v>
      </c>
      <c r="C133" s="638" t="s">
        <v>1588</v>
      </c>
      <c r="D133" s="263" t="s">
        <v>55</v>
      </c>
      <c r="E133" s="611"/>
      <c r="F133" s="535">
        <v>40864</v>
      </c>
    </row>
    <row r="134" spans="1:6" s="14" customFormat="1" ht="27" customHeight="1">
      <c r="A134" s="97" t="s">
        <v>1691</v>
      </c>
      <c r="B134" s="267" t="str">
        <f>CONCATENATE(A134,VLOOKUP($H$5,'Цвет мет. опор'!A:B,2,0),"/",VLOOKUP($I$5,'Цвет лючка'!A:B,2,0),".",VLOOKUP($J$5,'Цвет столешницы'!A:B,2,FALSE))</f>
        <v>EVL652/А/60*30/ANT/ANT.U003</v>
      </c>
      <c r="C134" s="638"/>
      <c r="D134" s="263" t="s">
        <v>56</v>
      </c>
      <c r="E134" s="611"/>
      <c r="F134" s="535">
        <v>42021</v>
      </c>
    </row>
    <row r="135" spans="1:6" s="14" customFormat="1" ht="27" customHeight="1">
      <c r="A135" s="97" t="s">
        <v>1692</v>
      </c>
      <c r="B135" s="267" t="str">
        <f>CONCATENATE(A135,VLOOKUP($H$5,'Цвет мет. опор'!A:B,2,0),"/",VLOOKUP($I$5,'Цвет лючка'!A:B,2,0),".",VLOOKUP($J$5,'Цвет столешницы'!A:B,2,FALSE))</f>
        <v>EVL653/А/60*30/ANT/ANT.U003</v>
      </c>
      <c r="C135" s="638"/>
      <c r="D135" s="263" t="s">
        <v>57</v>
      </c>
      <c r="E135" s="611"/>
      <c r="F135" s="535">
        <v>44469</v>
      </c>
    </row>
    <row r="136" spans="1:6" s="14" customFormat="1" ht="27" customHeight="1">
      <c r="A136" s="57" t="s">
        <v>1693</v>
      </c>
      <c r="B136" s="267" t="str">
        <f>CONCATENATE(A136,VLOOKUP($H$5,'Цвет мет. опор'!A:B,2,0),"/",VLOOKUP($I$5,'Цвет лючка'!A:B,2,0),".",VLOOKUP($J$5,'Цвет столешницы'!A:B,2,FALSE))</f>
        <v>EVL654/А/60*30/ANT/ANT.U003</v>
      </c>
      <c r="C136" s="638" t="s">
        <v>1589</v>
      </c>
      <c r="D136" s="263" t="s">
        <v>58</v>
      </c>
      <c r="E136" s="611"/>
      <c r="F136" s="535">
        <v>58322</v>
      </c>
    </row>
    <row r="137" spans="1:6" s="14" customFormat="1" ht="27" customHeight="1">
      <c r="A137" s="57" t="s">
        <v>1694</v>
      </c>
      <c r="B137" s="267" t="str">
        <f>CONCATENATE(A137,VLOOKUP($H$5,'Цвет мет. опор'!A:B,2,0),"/",VLOOKUP($I$5,'Цвет лючка'!A:B,2,0),".",VLOOKUP($J$5,'Цвет столешницы'!A:B,2,FALSE))</f>
        <v>EVL655/А/60*30/ANT/ANT.U003</v>
      </c>
      <c r="C137" s="638"/>
      <c r="D137" s="263" t="s">
        <v>59</v>
      </c>
      <c r="E137" s="611"/>
      <c r="F137" s="535">
        <v>61129</v>
      </c>
    </row>
    <row r="138" spans="1:6" s="14" customFormat="1" ht="27" customHeight="1" thickBot="1">
      <c r="A138" s="57" t="s">
        <v>1695</v>
      </c>
      <c r="B138" s="267" t="str">
        <f>CONCATENATE(A138,VLOOKUP($H$5,'Цвет мет. опор'!A:B,2,0),"/",VLOOKUP($I$5,'Цвет лючка'!A:B,2,0),".",VLOOKUP($J$5,'Цвет столешницы'!A:B,2,FALSE))</f>
        <v>EVL656/А/60*30/ANT/ANT.U003</v>
      </c>
      <c r="C138" s="638"/>
      <c r="D138" s="263" t="s">
        <v>60</v>
      </c>
      <c r="E138" s="611"/>
      <c r="F138" s="535">
        <v>62950</v>
      </c>
    </row>
    <row r="139" spans="1:6" s="14" customFormat="1" ht="27" customHeight="1">
      <c r="A139" s="118" t="s">
        <v>1696</v>
      </c>
      <c r="B139" s="267" t="str">
        <f>CONCATENATE(A139,VLOOKUP($H$5,'Цвет мет. опор'!A:B,2,0),"/",VLOOKUP($I$5,'Цвет лючка'!A:B,2,0),".",VLOOKUP($J$5,'Цвет столешницы'!A:B,2,FALSE))</f>
        <v>EVL657/А/60*30/ANT/ANT.U003</v>
      </c>
      <c r="C139" s="638" t="s">
        <v>1590</v>
      </c>
      <c r="D139" s="263" t="s">
        <v>61</v>
      </c>
      <c r="E139" s="611"/>
      <c r="F139" s="535">
        <v>58915</v>
      </c>
    </row>
    <row r="140" spans="1:6" s="14" customFormat="1" ht="27" customHeight="1">
      <c r="A140" s="119" t="s">
        <v>1697</v>
      </c>
      <c r="B140" s="267" t="str">
        <f>CONCATENATE(A140,VLOOKUP($H$5,'Цвет мет. опор'!A:B,2,0),"/",VLOOKUP($I$5,'Цвет лючка'!A:B,2,0),".",VLOOKUP($J$5,'Цвет столешницы'!A:B,2,FALSE))</f>
        <v>EVL658/А/60*30/ANT/ANT.U003</v>
      </c>
      <c r="C140" s="638"/>
      <c r="D140" s="263" t="s">
        <v>62</v>
      </c>
      <c r="E140" s="611"/>
      <c r="F140" s="535">
        <v>61720</v>
      </c>
    </row>
    <row r="141" spans="1:6" s="14" customFormat="1" ht="27" customHeight="1" thickBot="1">
      <c r="A141" s="120" t="s">
        <v>1698</v>
      </c>
      <c r="B141" s="267" t="str">
        <f>CONCATENATE(A141,VLOOKUP($H$5,'Цвет мет. опор'!A:B,2,0),"/",VLOOKUP($I$5,'Цвет лючка'!A:B,2,0),".",VLOOKUP($J$5,'Цвет столешницы'!A:B,2,FALSE))</f>
        <v>EVL659/А/60*30/ANT/ANT.U003</v>
      </c>
      <c r="C141" s="638"/>
      <c r="D141" s="263" t="s">
        <v>63</v>
      </c>
      <c r="E141" s="611"/>
      <c r="F141" s="535">
        <v>63542</v>
      </c>
    </row>
    <row r="142" spans="1:6" s="14" customFormat="1" ht="27" customHeight="1">
      <c r="A142" s="118" t="s">
        <v>1699</v>
      </c>
      <c r="B142" s="267" t="str">
        <f>CONCATENATE(A142,VLOOKUP($H$5,'Цвет мет. опор'!A:B,2,0),"/",VLOOKUP($I$5,'Цвет лючка'!A:B,2,0),".",VLOOKUP($J$5,'Цвет столешницы'!A:B,2,FALSE))</f>
        <v>EVL660/А/60*30/ANT/ANT.U003</v>
      </c>
      <c r="C142" s="638" t="s">
        <v>1591</v>
      </c>
      <c r="D142" s="263" t="s">
        <v>64</v>
      </c>
      <c r="E142" s="611"/>
      <c r="F142" s="535">
        <v>58916</v>
      </c>
    </row>
    <row r="143" spans="1:6" s="14" customFormat="1" ht="27" customHeight="1">
      <c r="A143" s="119" t="s">
        <v>1700</v>
      </c>
      <c r="B143" s="267" t="str">
        <f>CONCATENATE(A143,VLOOKUP($H$5,'Цвет мет. опор'!A:B,2,0),"/",VLOOKUP($I$5,'Цвет лючка'!A:B,2,0),".",VLOOKUP($J$5,'Цвет столешницы'!A:B,2,FALSE))</f>
        <v>EVL661/А/60*30/ANT/ANT.U003</v>
      </c>
      <c r="C143" s="638"/>
      <c r="D143" s="263" t="s">
        <v>65</v>
      </c>
      <c r="E143" s="611"/>
      <c r="F143" s="535">
        <v>61557</v>
      </c>
    </row>
    <row r="144" spans="1:6" s="14" customFormat="1" ht="27" customHeight="1" thickBot="1">
      <c r="A144" s="120" t="s">
        <v>1701</v>
      </c>
      <c r="B144" s="267" t="str">
        <f>CONCATENATE(A144,VLOOKUP($H$5,'Цвет мет. опор'!A:B,2,0),"/",VLOOKUP($I$5,'Цвет лючка'!A:B,2,0),".",VLOOKUP($J$5,'Цвет столешницы'!A:B,2,FALSE))</f>
        <v>EVL662/А/60*30/ANT/ANT.U003</v>
      </c>
      <c r="C144" s="638"/>
      <c r="D144" s="263" t="s">
        <v>66</v>
      </c>
      <c r="E144" s="611"/>
      <c r="F144" s="535">
        <v>63544</v>
      </c>
    </row>
    <row r="145" spans="1:6" s="14" customFormat="1" ht="33" customHeight="1">
      <c r="A145" s="57" t="s">
        <v>1702</v>
      </c>
      <c r="B145" s="267" t="str">
        <f>CONCATENATE(A145,VLOOKUP($H$5,'Цвет мет. опор'!A:B,2,0),"/",VLOOKUP($I$5,'Цвет лючка'!A:B,2,0),".",VLOOKUP($J$5,'Цвет столешницы'!A:B,2,FALSE))</f>
        <v>EVL663/А/60*30/ANT/ANT.U003</v>
      </c>
      <c r="C145" s="638" t="s">
        <v>1592</v>
      </c>
      <c r="D145" s="263" t="s">
        <v>350</v>
      </c>
      <c r="E145" s="611"/>
      <c r="F145" s="535">
        <v>66533</v>
      </c>
    </row>
    <row r="146" spans="1:6" s="14" customFormat="1" ht="33" customHeight="1">
      <c r="A146" s="57" t="s">
        <v>1703</v>
      </c>
      <c r="B146" s="267" t="str">
        <f>CONCATENATE(A146,VLOOKUP($H$5,'Цвет мет. опор'!A:B,2,0),"/",VLOOKUP($I$5,'Цвет лючка'!A:B,2,0),".",VLOOKUP($J$5,'Цвет столешницы'!A:B,2,FALSE))</f>
        <v>EVL664/А/60*30/ANT/ANT.U003</v>
      </c>
      <c r="C146" s="638"/>
      <c r="D146" s="263" t="s">
        <v>351</v>
      </c>
      <c r="E146" s="611"/>
      <c r="F146" s="535">
        <v>69022</v>
      </c>
    </row>
    <row r="147" spans="1:6" s="14" customFormat="1" ht="33" customHeight="1">
      <c r="A147" s="57" t="s">
        <v>1704</v>
      </c>
      <c r="B147" s="267" t="str">
        <f>CONCATENATE(A147,VLOOKUP($H$5,'Цвет мет. опор'!A:B,2,0),"/",VLOOKUP($I$5,'Цвет лючка'!A:B,2,0),".",VLOOKUP($J$5,'Цвет столешницы'!A:B,2,FALSE))</f>
        <v>EVL665/А/60*30/ANT/ANT.U003</v>
      </c>
      <c r="C147" s="638"/>
      <c r="D147" s="263" t="s">
        <v>352</v>
      </c>
      <c r="E147" s="611"/>
      <c r="F147" s="535">
        <v>72497</v>
      </c>
    </row>
    <row r="148" spans="1:6" s="14" customFormat="1" ht="32.25" customHeight="1" thickBot="1">
      <c r="A148" s="57" t="s">
        <v>1705</v>
      </c>
      <c r="B148" s="267" t="str">
        <f>CONCATENATE(A148,VLOOKUP($H$5,'Цвет мет. опор'!A:B,2,0),"/",VLOOKUP($I$5,'Цвет лючка'!A:B,2,0),".",VLOOKUP($J$5,'Цвет столешницы'!A:B,2,FALSE))</f>
        <v>EVL666/А/60*30/ANT/ANT.U003</v>
      </c>
      <c r="C148" s="638" t="s">
        <v>1593</v>
      </c>
      <c r="D148" s="263" t="s">
        <v>362</v>
      </c>
      <c r="E148" s="611"/>
      <c r="F148" s="535">
        <v>69652</v>
      </c>
    </row>
    <row r="149" spans="1:6" s="14" customFormat="1" ht="32.25" customHeight="1">
      <c r="A149" s="92" t="s">
        <v>1706</v>
      </c>
      <c r="B149" s="267" t="str">
        <f>CONCATENATE(A149,VLOOKUP($H$5,'Цвет мет. опор'!A:B,2,0),"/",VLOOKUP($I$5,'Цвет лючка'!A:B,2,0),".",VLOOKUP($J$5,'Цвет столешницы'!A:B,2,FALSE))</f>
        <v>EVL667/А/60*30/ANT/ANT.U003</v>
      </c>
      <c r="C149" s="638"/>
      <c r="D149" s="263" t="s">
        <v>363</v>
      </c>
      <c r="E149" s="611"/>
      <c r="F149" s="535">
        <v>73394</v>
      </c>
    </row>
    <row r="150" spans="1:6" s="14" customFormat="1" ht="32.25" customHeight="1">
      <c r="A150" s="57" t="s">
        <v>1707</v>
      </c>
      <c r="B150" s="267" t="str">
        <f>CONCATENATE(A150,VLOOKUP($H$5,'Цвет мет. опор'!A:B,2,0),"/",VLOOKUP($I$5,'Цвет лючка'!A:B,2,0),".",VLOOKUP($J$5,'Цвет столешницы'!A:B,2,FALSE))</f>
        <v>EVL668/А/60*30/ANT/ANT.U003</v>
      </c>
      <c r="C150" s="638"/>
      <c r="D150" s="263" t="s">
        <v>364</v>
      </c>
      <c r="E150" s="611"/>
      <c r="F150" s="535">
        <v>83987</v>
      </c>
    </row>
    <row r="151" spans="1:6" s="14" customFormat="1" ht="32.1" customHeight="1">
      <c r="A151" s="57" t="s">
        <v>1708</v>
      </c>
      <c r="B151" s="267" t="str">
        <f>CONCATENATE(A151,VLOOKUP($H$5,'Цвет мет. опор'!A:B,2,0),"/",VLOOKUP($I$5,'Цвет лючка'!A:B,2,0),".",VLOOKUP($J$5,'Цвет столешницы'!A:B,2,FALSE))</f>
        <v>EVL669/А/60*30/ANT/ANT.U003</v>
      </c>
      <c r="C151" s="638" t="s">
        <v>1594</v>
      </c>
      <c r="D151" s="263" t="s">
        <v>359</v>
      </c>
      <c r="E151" s="611"/>
      <c r="F151" s="535">
        <v>72247</v>
      </c>
    </row>
    <row r="152" spans="1:6" s="14" customFormat="1" ht="32.1" customHeight="1">
      <c r="A152" s="57" t="s">
        <v>1709</v>
      </c>
      <c r="B152" s="267" t="str">
        <f>CONCATENATE(A152,VLOOKUP($H$5,'Цвет мет. опор'!A:B,2,0),"/",VLOOKUP($I$5,'Цвет лючка'!A:B,2,0),".",VLOOKUP($J$5,'Цвет столешницы'!A:B,2,FALSE))</f>
        <v>EVL670/А/60*30/ANT/ANT.U003</v>
      </c>
      <c r="C152" s="638"/>
      <c r="D152" s="263" t="s">
        <v>360</v>
      </c>
      <c r="E152" s="611"/>
      <c r="F152" s="535">
        <v>74552</v>
      </c>
    </row>
    <row r="153" spans="1:6" s="14" customFormat="1" ht="32.1" customHeight="1">
      <c r="A153" s="57" t="s">
        <v>1710</v>
      </c>
      <c r="B153" s="267" t="str">
        <f>CONCATENATE(A153,VLOOKUP($H$5,'Цвет мет. опор'!A:B,2,0),"/",VLOOKUP($I$5,'Цвет лючка'!A:B,2,0),".",VLOOKUP($J$5,'Цвет столешницы'!A:B,2,FALSE))</f>
        <v>EVL671/А/60*30/ANT/ANT.U003</v>
      </c>
      <c r="C153" s="638"/>
      <c r="D153" s="263" t="s">
        <v>361</v>
      </c>
      <c r="E153" s="611"/>
      <c r="F153" s="535">
        <v>77126</v>
      </c>
    </row>
    <row r="154" spans="1:6" s="14" customFormat="1" ht="32.1" customHeight="1">
      <c r="A154" s="57" t="s">
        <v>1711</v>
      </c>
      <c r="B154" s="267" t="str">
        <f>CONCATENATE(A154,VLOOKUP($H$5,'Цвет мет. опор'!A:B,2,0),"/",VLOOKUP($I$5,'Цвет лючка'!A:B,2,0),".",VLOOKUP($J$5,'Цвет столешницы'!A:B,2,FALSE))</f>
        <v>EVL672/А/60*30/ANT/ANT.U003</v>
      </c>
      <c r="C154" s="638" t="s">
        <v>1988</v>
      </c>
      <c r="D154" s="263" t="s">
        <v>353</v>
      </c>
      <c r="E154" s="611"/>
      <c r="F154" s="535">
        <v>98193</v>
      </c>
    </row>
    <row r="155" spans="1:6" s="14" customFormat="1" ht="32.1" customHeight="1">
      <c r="A155" s="97" t="s">
        <v>1712</v>
      </c>
      <c r="B155" s="267" t="str">
        <f>CONCATENATE(A155,VLOOKUP($H$5,'Цвет мет. опор'!A:B,2,0),"/",VLOOKUP($I$5,'Цвет лючка'!A:B,2,0),".",VLOOKUP($J$5,'Цвет столешницы'!A:B,2,FALSE))</f>
        <v>EVL673/А/60*30/ANT/ANT.U003</v>
      </c>
      <c r="C155" s="638"/>
      <c r="D155" s="263" t="s">
        <v>355</v>
      </c>
      <c r="E155" s="611"/>
      <c r="F155" s="535">
        <v>101928</v>
      </c>
    </row>
    <row r="156" spans="1:6" s="14" customFormat="1" ht="32.1" customHeight="1">
      <c r="A156" s="97" t="s">
        <v>1713</v>
      </c>
      <c r="B156" s="267" t="str">
        <f>CONCATENATE(A156,VLOOKUP($H$5,'Цвет мет. опор'!A:B,2,0),"/",VLOOKUP($I$5,'Цвет лючка'!A:B,2,0),".",VLOOKUP($J$5,'Цвет столешницы'!A:B,2,FALSE))</f>
        <v>EVL674/А/60*30/ANT/ANT.U003</v>
      </c>
      <c r="C156" s="638"/>
      <c r="D156" s="263" t="s">
        <v>356</v>
      </c>
      <c r="E156" s="611"/>
      <c r="F156" s="535">
        <v>107139</v>
      </c>
    </row>
    <row r="157" spans="1:6" s="14" customFormat="1" ht="32.1" customHeight="1">
      <c r="A157" s="97" t="s">
        <v>1714</v>
      </c>
      <c r="B157" s="267" t="str">
        <f>CONCATENATE(A157,VLOOKUP($H$5,'Цвет мет. опор'!A:B,2,0),"/",VLOOKUP($I$5,'Цвет лючка'!A:B,2,0),".",VLOOKUP($J$5,'Цвет столешницы'!A:B,2,FALSE))</f>
        <v>EVL675/А/60*30/ANT/ANT.U003</v>
      </c>
      <c r="C157" s="638" t="s">
        <v>1989</v>
      </c>
      <c r="D157" s="263" t="s">
        <v>658</v>
      </c>
      <c r="E157" s="611"/>
      <c r="F157" s="535">
        <v>101342</v>
      </c>
    </row>
    <row r="158" spans="1:6" s="14" customFormat="1" ht="32.1" customHeight="1">
      <c r="A158" s="97" t="s">
        <v>1715</v>
      </c>
      <c r="B158" s="267" t="str">
        <f>CONCATENATE(A158,VLOOKUP($H$5,'Цвет мет. опор'!A:B,2,0),"/",VLOOKUP($I$5,'Цвет лючка'!A:B,2,0),".",VLOOKUP($J$5,'Цвет столешницы'!A:B,2,FALSE))</f>
        <v>EVL676/А/60*30/ANT/ANT.U003</v>
      </c>
      <c r="C158" s="638"/>
      <c r="D158" s="263" t="s">
        <v>659</v>
      </c>
      <c r="E158" s="611"/>
      <c r="F158" s="535">
        <v>105937</v>
      </c>
    </row>
    <row r="159" spans="1:6" s="14" customFormat="1" ht="32.1" customHeight="1">
      <c r="A159" s="57" t="s">
        <v>1716</v>
      </c>
      <c r="B159" s="267" t="str">
        <f>CONCATENATE(A159,VLOOKUP($H$5,'Цвет мет. опор'!A:B,2,0),"/",VLOOKUP($I$5,'Цвет лючка'!A:B,2,0),".",VLOOKUP($J$5,'Цвет столешницы'!A:B,2,FALSE))</f>
        <v>EVL677/А/60*30/ANT/ANT.U003</v>
      </c>
      <c r="C159" s="638"/>
      <c r="D159" s="263" t="s">
        <v>660</v>
      </c>
      <c r="E159" s="611"/>
      <c r="F159" s="535">
        <v>124071</v>
      </c>
    </row>
    <row r="160" spans="1:6" s="14" customFormat="1" ht="32.1" customHeight="1">
      <c r="A160" s="57" t="s">
        <v>1717</v>
      </c>
      <c r="B160" s="267" t="str">
        <f>CONCATENATE(A160,VLOOKUP($H$5,'Цвет мет. опор'!A:B,2,0),"/",VLOOKUP($I$5,'Цвет лючка'!A:B,2,0),".",VLOOKUP($J$5,'Цвет столешницы'!A:B,2,FALSE))</f>
        <v>EVL678/А/60*30/ANT/ANT.U003</v>
      </c>
      <c r="C160" s="638" t="s">
        <v>2051</v>
      </c>
      <c r="D160" s="263" t="s">
        <v>661</v>
      </c>
      <c r="E160" s="611"/>
      <c r="F160" s="535">
        <v>106485</v>
      </c>
    </row>
    <row r="161" spans="1:6" s="14" customFormat="1" ht="32.1" customHeight="1">
      <c r="A161" s="57" t="s">
        <v>1718</v>
      </c>
      <c r="B161" s="267" t="str">
        <f>CONCATENATE(A161,VLOOKUP($H$5,'Цвет мет. опор'!A:B,2,0),"/",VLOOKUP($I$5,'Цвет лючка'!A:B,2,0),".",VLOOKUP($J$5,'Цвет столешницы'!A:B,2,FALSE))</f>
        <v>EVL679/А/60*30/ANT/ANT.U003</v>
      </c>
      <c r="C161" s="638"/>
      <c r="D161" s="263" t="s">
        <v>662</v>
      </c>
      <c r="E161" s="611"/>
      <c r="F161" s="535">
        <v>109945</v>
      </c>
    </row>
    <row r="162" spans="1:6" s="14" customFormat="1" ht="32.1" customHeight="1">
      <c r="A162" s="57" t="s">
        <v>1719</v>
      </c>
      <c r="B162" s="267" t="str">
        <f>CONCATENATE(A162,VLOOKUP($H$5,'Цвет мет. опор'!A:B,2,0),"/",VLOOKUP($I$5,'Цвет лючка'!A:B,2,0),".",VLOOKUP($J$5,'Цвет столешницы'!A:B,2,FALSE))</f>
        <v>EVL680/А/60*30/ANT/ANT.U003</v>
      </c>
      <c r="C162" s="638"/>
      <c r="D162" s="263" t="s">
        <v>663</v>
      </c>
      <c r="E162" s="611"/>
      <c r="F162" s="535">
        <v>117302</v>
      </c>
    </row>
    <row r="163" spans="1:6" s="14" customFormat="1" ht="15.75">
      <c r="A163" s="465"/>
      <c r="B163" s="462"/>
      <c r="C163" s="462"/>
      <c r="D163" s="462" t="s">
        <v>26</v>
      </c>
      <c r="E163" s="462"/>
      <c r="F163" s="461"/>
    </row>
    <row r="164" spans="1:6" s="14" customFormat="1" ht="24.95" customHeight="1">
      <c r="A164" s="57" t="s">
        <v>1720</v>
      </c>
      <c r="B164" s="267" t="str">
        <f>CONCATENATE(A164,VLOOKUP($H$5,'Цвет мет. опор'!A:B,2,0),".",VLOOKUP($J$5,'Цвет столешницы'!A:B,2,FALSE))</f>
        <v>EVL800/А/60*30/ANT.U003</v>
      </c>
      <c r="C164" s="638" t="s">
        <v>1595</v>
      </c>
      <c r="D164" s="263" t="s">
        <v>341</v>
      </c>
      <c r="E164" s="611"/>
      <c r="F164" s="535">
        <v>33550</v>
      </c>
    </row>
    <row r="165" spans="1:6" s="14" customFormat="1" ht="24.95" customHeight="1">
      <c r="A165" s="57" t="s">
        <v>1721</v>
      </c>
      <c r="B165" s="267" t="str">
        <f>CONCATENATE(A165,VLOOKUP($H$5,'Цвет мет. опор'!A:B,2,0),".",VLOOKUP($J$5,'Цвет столешницы'!A:B,2,FALSE))</f>
        <v>EVL801/А/60*30/ANT.U003</v>
      </c>
      <c r="C165" s="638"/>
      <c r="D165" s="263" t="s">
        <v>300</v>
      </c>
      <c r="E165" s="611"/>
      <c r="F165" s="535">
        <v>34912</v>
      </c>
    </row>
    <row r="166" spans="1:6" s="14" customFormat="1" ht="24.95" customHeight="1">
      <c r="A166" s="57" t="s">
        <v>1722</v>
      </c>
      <c r="B166" s="267" t="str">
        <f>CONCATENATE(A166,VLOOKUP($H$5,'Цвет мет. опор'!A:B,2,0),".",VLOOKUP($J$5,'Цвет столешницы'!A:B,2,FALSE))</f>
        <v>EVL802/А/60*30/ANT.U003</v>
      </c>
      <c r="C166" s="638"/>
      <c r="D166" s="263" t="s">
        <v>301</v>
      </c>
      <c r="E166" s="611"/>
      <c r="F166" s="535">
        <v>36733</v>
      </c>
    </row>
    <row r="167" spans="1:6" s="14" customFormat="1" ht="24.95" customHeight="1">
      <c r="A167" s="57" t="s">
        <v>1723</v>
      </c>
      <c r="B167" s="267" t="str">
        <f>CONCATENATE(A167,VLOOKUP($H$5,'Цвет мет. опор'!A:B,2,0),".",VLOOKUP($J$5,'Цвет столешницы'!A:B,2,FALSE))</f>
        <v>EVL803/А/60*30/ANT.U003</v>
      </c>
      <c r="C167" s="638"/>
      <c r="D167" s="263" t="s">
        <v>302</v>
      </c>
      <c r="E167" s="611"/>
      <c r="F167" s="535">
        <v>38627</v>
      </c>
    </row>
    <row r="168" spans="1:6" s="14" customFormat="1" ht="24.95" customHeight="1">
      <c r="A168" s="57" t="s">
        <v>1724</v>
      </c>
      <c r="B168" s="267" t="str">
        <f>CONCATENATE(A168,VLOOKUP($H$5,'Цвет мет. опор'!A:B,2,0),".",VLOOKUP($J$5,'Цвет столешницы'!A:B,2,FALSE))</f>
        <v>EVL804/А/60*30/ANT.U003</v>
      </c>
      <c r="C168" s="638"/>
      <c r="D168" s="263" t="s">
        <v>342</v>
      </c>
      <c r="E168" s="611"/>
      <c r="F168" s="535">
        <v>40713</v>
      </c>
    </row>
    <row r="169" spans="1:6" s="14" customFormat="1" ht="24.95" customHeight="1">
      <c r="A169" s="57" t="s">
        <v>1725</v>
      </c>
      <c r="B169" s="267" t="str">
        <f>CONCATENATE(A169,VLOOKUP($H$5,'Цвет мет. опор'!A:B,2,0),".",VLOOKUP($J$5,'Цвет столешницы'!A:B,2,FALSE))</f>
        <v>EVL805/А/60*30/ANT.U003</v>
      </c>
      <c r="C169" s="638" t="s">
        <v>1596</v>
      </c>
      <c r="D169" s="263" t="s">
        <v>348</v>
      </c>
      <c r="E169" s="611"/>
      <c r="F169" s="535">
        <v>57792</v>
      </c>
    </row>
    <row r="170" spans="1:6" s="14" customFormat="1" ht="24.95" customHeight="1">
      <c r="A170" s="57" t="s">
        <v>1726</v>
      </c>
      <c r="B170" s="267" t="str">
        <f>CONCATENATE(A170,VLOOKUP($H$5,'Цвет мет. опор'!A:B,2,0),".",VLOOKUP($J$5,'Цвет столешницы'!A:B,2,FALSE))</f>
        <v>EVL806/А/60*30/ANT.U003</v>
      </c>
      <c r="C170" s="638"/>
      <c r="D170" s="263" t="s">
        <v>350</v>
      </c>
      <c r="E170" s="611"/>
      <c r="F170" s="535">
        <v>60098</v>
      </c>
    </row>
    <row r="171" spans="1:6" s="14" customFormat="1" ht="24.95" customHeight="1">
      <c r="A171" s="57" t="s">
        <v>1727</v>
      </c>
      <c r="B171" s="267" t="str">
        <f>CONCATENATE(A171,VLOOKUP($H$5,'Цвет мет. опор'!A:B,2,0),".",VLOOKUP($J$5,'Цвет столешницы'!A:B,2,FALSE))</f>
        <v>EVL807/А/60*30/ANT.U003</v>
      </c>
      <c r="C171" s="638"/>
      <c r="D171" s="263" t="s">
        <v>351</v>
      </c>
      <c r="E171" s="611"/>
      <c r="F171" s="535">
        <v>62844</v>
      </c>
    </row>
    <row r="172" spans="1:6" s="14" customFormat="1" ht="24.95" customHeight="1">
      <c r="A172" s="57" t="s">
        <v>1728</v>
      </c>
      <c r="B172" s="267" t="str">
        <f>CONCATENATE(A172,VLOOKUP($H$5,'Цвет мет. опор'!A:B,2,0),".",VLOOKUP($J$5,'Цвет столешницы'!A:B,2,FALSE))</f>
        <v>EVL808/А/60*30/ANT.U003</v>
      </c>
      <c r="C172" s="638"/>
      <c r="D172" s="263" t="s">
        <v>352</v>
      </c>
      <c r="E172" s="611"/>
      <c r="F172" s="535">
        <v>74040</v>
      </c>
    </row>
    <row r="173" spans="1:6" s="14" customFormat="1" ht="24.95" customHeight="1" thickBot="1">
      <c r="A173" s="57" t="s">
        <v>1729</v>
      </c>
      <c r="B173" s="267" t="str">
        <f>CONCATENATE(A173,VLOOKUP($H$5,'Цвет мет. опор'!A:B,2,0),".",VLOOKUP($J$5,'Цвет столешницы'!A:B,2,FALSE))</f>
        <v>EVL809/А/60*30/ANT.U003</v>
      </c>
      <c r="C173" s="638"/>
      <c r="D173" s="263" t="s">
        <v>353</v>
      </c>
      <c r="E173" s="611"/>
      <c r="F173" s="535">
        <v>78214</v>
      </c>
    </row>
    <row r="174" spans="1:6" s="14" customFormat="1" ht="24.95" customHeight="1">
      <c r="A174" s="118" t="s">
        <v>1730</v>
      </c>
      <c r="B174" s="267" t="str">
        <f>CONCATENATE(A174,VLOOKUP($H$5,'Цвет мет. опор'!A:B,2,0),".",VLOOKUP($J$5,'Цвет столешницы'!A:B,2,FALSE))</f>
        <v>EVL810/А/60*30/ANT.U003</v>
      </c>
      <c r="C174" s="638" t="s">
        <v>1597</v>
      </c>
      <c r="D174" s="263" t="s">
        <v>354</v>
      </c>
      <c r="E174" s="611"/>
      <c r="F174" s="535">
        <v>80925</v>
      </c>
    </row>
    <row r="175" spans="1:6" s="14" customFormat="1" ht="24.95" customHeight="1">
      <c r="A175" s="119" t="s">
        <v>1731</v>
      </c>
      <c r="B175" s="267" t="str">
        <f>CONCATENATE(A175,VLOOKUP($H$5,'Цвет мет. опор'!A:B,2,0),".",VLOOKUP($J$5,'Цвет столешницы'!A:B,2,FALSE))</f>
        <v>EVL811/А/60*30/ANT.U003</v>
      </c>
      <c r="C175" s="638"/>
      <c r="D175" s="263" t="s">
        <v>353</v>
      </c>
      <c r="E175" s="611"/>
      <c r="F175" s="535">
        <v>88540</v>
      </c>
    </row>
    <row r="176" spans="1:6" s="14" customFormat="1" ht="24.95" customHeight="1">
      <c r="A176" s="119" t="s">
        <v>1732</v>
      </c>
      <c r="B176" s="267" t="str">
        <f>CONCATENATE(A176,VLOOKUP($H$5,'Цвет мет. опор'!A:B,2,0),".",VLOOKUP($J$5,'Цвет столешницы'!A:B,2,FALSE))</f>
        <v>EVL812/А/60*30/ANT.U003</v>
      </c>
      <c r="C176" s="638"/>
      <c r="D176" s="263" t="s">
        <v>355</v>
      </c>
      <c r="E176" s="611"/>
      <c r="F176" s="535">
        <v>92660</v>
      </c>
    </row>
    <row r="177" spans="1:7" s="14" customFormat="1" ht="24.95" customHeight="1">
      <c r="A177" s="119" t="s">
        <v>1733</v>
      </c>
      <c r="B177" s="267" t="str">
        <f>CONCATENATE(A177,VLOOKUP($H$5,'Цвет мет. опор'!A:B,2,0),".",VLOOKUP($J$5,'Цвет столешницы'!A:B,2,FALSE))</f>
        <v>EVL813/А/60*30/ANT.U003</v>
      </c>
      <c r="C177" s="638"/>
      <c r="D177" s="263" t="s">
        <v>356</v>
      </c>
      <c r="E177" s="611"/>
      <c r="F177" s="535">
        <v>95339</v>
      </c>
    </row>
    <row r="178" spans="1:7" s="14" customFormat="1" ht="24.95" customHeight="1" thickBot="1">
      <c r="A178" s="119" t="s">
        <v>1734</v>
      </c>
      <c r="B178" s="267" t="str">
        <f>CONCATENATE(A178,VLOOKUP($H$5,'Цвет мет. опор'!A:B,2,0),".",VLOOKUP($J$5,'Цвет столешницы'!A:B,2,FALSE))</f>
        <v>EVL814/А/60*30/ANT.U003</v>
      </c>
      <c r="C178" s="638"/>
      <c r="D178" s="263" t="s">
        <v>357</v>
      </c>
      <c r="E178" s="611"/>
      <c r="F178" s="535">
        <v>98749</v>
      </c>
    </row>
    <row r="179" spans="1:7" s="14" customFormat="1" ht="29.1" customHeight="1">
      <c r="A179" s="145" t="s">
        <v>1735</v>
      </c>
      <c r="B179" s="267" t="str">
        <f>CONCATENATE(A179,VLOOKUP($H$5,'Цвет мет. опор'!A:B,2,0),".",VLOOKUP($J$5,'Цвет столешницы'!A:B,2,FALSE))</f>
        <v>EVL841/А/60*30/ANT.U003</v>
      </c>
      <c r="C179" s="638" t="s">
        <v>1597</v>
      </c>
      <c r="D179" s="263" t="s">
        <v>658</v>
      </c>
      <c r="E179" s="611"/>
      <c r="F179" s="535">
        <v>91208</v>
      </c>
    </row>
    <row r="180" spans="1:7" s="14" customFormat="1" ht="29.1" customHeight="1">
      <c r="A180" s="146" t="s">
        <v>1736</v>
      </c>
      <c r="B180" s="267" t="str">
        <f>CONCATENATE(A180,VLOOKUP($H$5,'Цвет мет. опор'!A:B,2,0),".",VLOOKUP($J$5,'Цвет столешницы'!A:B,2,FALSE))</f>
        <v>EVL842/А/60*30/ANT.U003</v>
      </c>
      <c r="C180" s="638"/>
      <c r="D180" s="263" t="s">
        <v>659</v>
      </c>
      <c r="E180" s="611"/>
      <c r="F180" s="535">
        <v>95447</v>
      </c>
    </row>
    <row r="181" spans="1:7" s="14" customFormat="1" ht="29.1" customHeight="1">
      <c r="A181" s="146" t="s">
        <v>1737</v>
      </c>
      <c r="B181" s="267" t="str">
        <f>CONCATENATE(A181,VLOOKUP($H$5,'Цвет мет. опор'!A:B,2,0),".",VLOOKUP($J$5,'Цвет столешницы'!A:B,2,FALSE))</f>
        <v>EVL843/А/60*30/ANT.U003</v>
      </c>
      <c r="C181" s="638"/>
      <c r="D181" s="263" t="s">
        <v>660</v>
      </c>
      <c r="E181" s="611"/>
      <c r="F181" s="535">
        <v>98235</v>
      </c>
    </row>
    <row r="182" spans="1:7" s="14" customFormat="1" ht="29.1" customHeight="1" thickBot="1">
      <c r="A182" s="147" t="s">
        <v>1738</v>
      </c>
      <c r="B182" s="267" t="str">
        <f>CONCATENATE(A182,VLOOKUP($H$5,'Цвет мет. опор'!A:B,2,0),".",VLOOKUP($J$5,'Цвет столешницы'!A:B,2,FALSE))</f>
        <v>EVL844/А/60*30/ANT.U003</v>
      </c>
      <c r="C182" s="638"/>
      <c r="D182" s="263" t="s">
        <v>1347</v>
      </c>
      <c r="E182" s="611"/>
      <c r="F182" s="535">
        <v>100583</v>
      </c>
    </row>
    <row r="183" spans="1:7" ht="15.75">
      <c r="C183" s="216" t="s">
        <v>2002</v>
      </c>
    </row>
    <row r="184" spans="1:7" ht="18.75">
      <c r="C184" s="82" t="s">
        <v>1773</v>
      </c>
      <c r="D184" s="194"/>
      <c r="E184" s="82"/>
      <c r="F184" s="82"/>
      <c r="G184" s="82"/>
    </row>
    <row r="185" spans="1:7" ht="37.5">
      <c r="B185" s="197" t="s">
        <v>1739</v>
      </c>
      <c r="C185" s="201" t="s">
        <v>1740</v>
      </c>
      <c r="D185" s="199" t="s">
        <v>1741</v>
      </c>
      <c r="E185" s="200" t="s">
        <v>1743</v>
      </c>
      <c r="F185" s="650" t="s">
        <v>1744</v>
      </c>
      <c r="G185" s="650"/>
    </row>
    <row r="186" spans="1:7" ht="15" customHeight="1">
      <c r="C186" s="202" t="s">
        <v>1745</v>
      </c>
      <c r="D186" s="203" t="s">
        <v>1746</v>
      </c>
      <c r="E186" s="203" t="s">
        <v>1746</v>
      </c>
      <c r="F186" s="7" t="s">
        <v>816</v>
      </c>
      <c r="G186" s="8" t="s">
        <v>635</v>
      </c>
    </row>
    <row r="187" spans="1:7" ht="15" customHeight="1">
      <c r="C187" s="202" t="s">
        <v>1747</v>
      </c>
      <c r="D187" s="204" t="s">
        <v>2106</v>
      </c>
      <c r="E187" s="204" t="s">
        <v>1750</v>
      </c>
      <c r="F187" s="464" t="s">
        <v>2729</v>
      </c>
      <c r="G187" s="203" t="s">
        <v>2730</v>
      </c>
    </row>
    <row r="188" spans="1:7" ht="15" customHeight="1">
      <c r="C188" s="81"/>
      <c r="D188" s="203" t="s">
        <v>2107</v>
      </c>
      <c r="E188" s="203" t="s">
        <v>1748</v>
      </c>
      <c r="F188" s="7" t="s">
        <v>828</v>
      </c>
      <c r="G188" s="203" t="s">
        <v>820</v>
      </c>
    </row>
    <row r="189" spans="1:7">
      <c r="C189" s="81"/>
      <c r="D189" s="81"/>
      <c r="E189" s="81"/>
      <c r="F189" s="7" t="s">
        <v>821</v>
      </c>
      <c r="G189" s="203" t="s">
        <v>634</v>
      </c>
    </row>
    <row r="190" spans="1:7" ht="30">
      <c r="C190" s="96"/>
      <c r="D190" s="81"/>
      <c r="E190" s="81"/>
      <c r="F190" s="7" t="s">
        <v>1119</v>
      </c>
      <c r="G190" s="8" t="s">
        <v>827</v>
      </c>
    </row>
    <row r="191" spans="1:7" ht="21.75" customHeight="1">
      <c r="D191" s="81"/>
      <c r="E191" s="81"/>
      <c r="F191" s="5" t="s">
        <v>2006</v>
      </c>
      <c r="G191" s="221" t="s">
        <v>2067</v>
      </c>
    </row>
  </sheetData>
  <mergeCells count="128">
    <mergeCell ref="F185:G185"/>
    <mergeCell ref="C54:C57"/>
    <mergeCell ref="E54:E57"/>
    <mergeCell ref="E58:E61"/>
    <mergeCell ref="C58:C61"/>
    <mergeCell ref="E62:E65"/>
    <mergeCell ref="C62:C65"/>
    <mergeCell ref="C160:C162"/>
    <mergeCell ref="C66:C68"/>
    <mergeCell ref="E160:E162"/>
    <mergeCell ref="C69:C71"/>
    <mergeCell ref="E69:E71"/>
    <mergeCell ref="C139:C141"/>
    <mergeCell ref="C130:C132"/>
    <mergeCell ref="C133:C135"/>
    <mergeCell ref="C106:C110"/>
    <mergeCell ref="C145:C147"/>
    <mergeCell ref="C148:C150"/>
    <mergeCell ref="E145:E147"/>
    <mergeCell ref="C96:C100"/>
    <mergeCell ref="E74:E75"/>
    <mergeCell ref="E78:E80"/>
    <mergeCell ref="E139:E141"/>
    <mergeCell ref="E96:E100"/>
    <mergeCell ref="B2:F2"/>
    <mergeCell ref="C179:C182"/>
    <mergeCell ref="E72:E73"/>
    <mergeCell ref="C7:C10"/>
    <mergeCell ref="C16:C20"/>
    <mergeCell ref="E7:E10"/>
    <mergeCell ref="C11:C15"/>
    <mergeCell ref="E11:E15"/>
    <mergeCell ref="E16:E20"/>
    <mergeCell ref="B3:F5"/>
    <mergeCell ref="D22:D23"/>
    <mergeCell ref="D24:D25"/>
    <mergeCell ref="F22:F23"/>
    <mergeCell ref="D26:D27"/>
    <mergeCell ref="D28:D29"/>
    <mergeCell ref="C111:C115"/>
    <mergeCell ref="C116:C120"/>
    <mergeCell ref="C121:C125"/>
    <mergeCell ref="C174:C178"/>
    <mergeCell ref="E164:E168"/>
    <mergeCell ref="E169:E173"/>
    <mergeCell ref="E174:E178"/>
    <mergeCell ref="C169:C173"/>
    <mergeCell ref="E66:E68"/>
    <mergeCell ref="E76:E77"/>
    <mergeCell ref="E148:E150"/>
    <mergeCell ref="E142:E144"/>
    <mergeCell ref="E101:E105"/>
    <mergeCell ref="C157:C159"/>
    <mergeCell ref="E130:E132"/>
    <mergeCell ref="E133:E135"/>
    <mergeCell ref="E154:E156"/>
    <mergeCell ref="E157:E159"/>
    <mergeCell ref="C142:C144"/>
    <mergeCell ref="E151:E153"/>
    <mergeCell ref="E136:E138"/>
    <mergeCell ref="E106:E110"/>
    <mergeCell ref="E111:E115"/>
    <mergeCell ref="E116:E120"/>
    <mergeCell ref="E121:E125"/>
    <mergeCell ref="C136:C138"/>
    <mergeCell ref="E179:E182"/>
    <mergeCell ref="H3:J3"/>
    <mergeCell ref="C151:C153"/>
    <mergeCell ref="C164:C168"/>
    <mergeCell ref="C81:C83"/>
    <mergeCell ref="C84:C86"/>
    <mergeCell ref="C87:C89"/>
    <mergeCell ref="C90:C92"/>
    <mergeCell ref="C93:C95"/>
    <mergeCell ref="E93:E95"/>
    <mergeCell ref="E81:E83"/>
    <mergeCell ref="E84:E86"/>
    <mergeCell ref="E87:E89"/>
    <mergeCell ref="E90:E92"/>
    <mergeCell ref="C72:C73"/>
    <mergeCell ref="E127:E129"/>
    <mergeCell ref="C101:C105"/>
    <mergeCell ref="C127:C129"/>
    <mergeCell ref="C154:C156"/>
    <mergeCell ref="F32:F33"/>
    <mergeCell ref="F34:F35"/>
    <mergeCell ref="C74:C75"/>
    <mergeCell ref="C76:C77"/>
    <mergeCell ref="C78:C80"/>
    <mergeCell ref="E36:E41"/>
    <mergeCell ref="C36:C41"/>
    <mergeCell ref="D36:D37"/>
    <mergeCell ref="D38:D39"/>
    <mergeCell ref="D40:D41"/>
    <mergeCell ref="F36:F37"/>
    <mergeCell ref="F38:F39"/>
    <mergeCell ref="F40:F41"/>
    <mergeCell ref="F24:F25"/>
    <mergeCell ref="C22:C25"/>
    <mergeCell ref="E22:E25"/>
    <mergeCell ref="C32:C35"/>
    <mergeCell ref="E32:E35"/>
    <mergeCell ref="D30:D31"/>
    <mergeCell ref="C26:C31"/>
    <mergeCell ref="E26:E31"/>
    <mergeCell ref="D32:D33"/>
    <mergeCell ref="D34:D35"/>
    <mergeCell ref="F26:F27"/>
    <mergeCell ref="F28:F29"/>
    <mergeCell ref="F30:F31"/>
    <mergeCell ref="D52:D53"/>
    <mergeCell ref="F50:F51"/>
    <mergeCell ref="F52:F53"/>
    <mergeCell ref="E50:E53"/>
    <mergeCell ref="C42:C45"/>
    <mergeCell ref="C46:C49"/>
    <mergeCell ref="D46:D47"/>
    <mergeCell ref="D48:D49"/>
    <mergeCell ref="D50:D51"/>
    <mergeCell ref="C50:C53"/>
    <mergeCell ref="F48:F49"/>
    <mergeCell ref="E42:E45"/>
    <mergeCell ref="E46:E49"/>
    <mergeCell ref="D42:D43"/>
    <mergeCell ref="D44:D45"/>
    <mergeCell ref="F42:F43"/>
    <mergeCell ref="F44:F45"/>
    <mergeCell ref="F46:F47"/>
  </mergeCells>
  <printOptions horizontalCentered="1"/>
  <pageMargins left="0.17" right="0.15748031496062992" top="0.23622047244094491" bottom="0.15748031496062992" header="0.15748031496062992" footer="0.15748031496062992"/>
  <pageSetup paperSize="9" scale="80" orientation="portrait" r:id="rId1"/>
  <rowBreaks count="3" manualBreakCount="3">
    <brk id="45" max="16383" man="1"/>
    <brk id="80" max="16383" man="1"/>
    <brk id="115" max="16383" man="1"/>
  </rowBreaks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'Цвет мет. опор'!A2:A29</xm:f>
          </x14:formula1>
          <xm:sqref>H5</xm:sqref>
        </x14:dataValidation>
        <x14:dataValidation type="list" allowBlank="1" showInputMessage="1" showErrorMessage="1" xr:uid="{00000000-0002-0000-0300-000001000000}">
          <x14:formula1>
            <xm:f>'Цвет лючка'!A2:A30</xm:f>
          </x14:formula1>
          <xm:sqref>I5</xm:sqref>
        </x14:dataValidation>
        <x14:dataValidation type="list" allowBlank="1" showInputMessage="1" showErrorMessage="1" xr:uid="{00000000-0002-0000-0300-000002000000}">
          <x14:formula1>
            <xm:f>'Цвет столешницы'!A2:A26</xm:f>
          </x14:formula1>
          <xm:sqref>J5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K198"/>
  <sheetViews>
    <sheetView topLeftCell="B1" zoomScaleNormal="100" workbookViewId="0">
      <selection activeCell="B95" sqref="B95"/>
    </sheetView>
  </sheetViews>
  <sheetFormatPr defaultColWidth="17.42578125" defaultRowHeight="15"/>
  <cols>
    <col min="1" max="1" width="18.85546875" style="57" hidden="1" customWidth="1"/>
    <col min="2" max="2" width="24" customWidth="1"/>
    <col min="3" max="3" width="21.42578125" customWidth="1"/>
    <col min="4" max="4" width="19.7109375" customWidth="1"/>
    <col min="5" max="5" width="27.140625" customWidth="1"/>
    <col min="6" max="6" width="15.42578125" customWidth="1"/>
    <col min="7" max="7" width="14.7109375" customWidth="1"/>
    <col min="11" max="11" width="22.140625" customWidth="1"/>
  </cols>
  <sheetData>
    <row r="1" spans="1:11" ht="110.1" customHeight="1">
      <c r="B1" s="31" t="s">
        <v>2114</v>
      </c>
      <c r="D1" s="31"/>
      <c r="F1" s="255">
        <f>Складская!F1</f>
        <v>46133</v>
      </c>
      <c r="H1" s="143"/>
    </row>
    <row r="2" spans="1:11" ht="32.25" customHeight="1">
      <c r="B2" s="646" t="s">
        <v>2359</v>
      </c>
      <c r="C2" s="646"/>
      <c r="D2" s="646"/>
      <c r="E2" s="646"/>
      <c r="F2" s="646"/>
      <c r="H2" s="232"/>
      <c r="I2" s="247"/>
      <c r="J2" s="248"/>
      <c r="K2" s="248"/>
    </row>
    <row r="3" spans="1:11" ht="30" customHeight="1">
      <c r="B3" s="646" t="s">
        <v>2732</v>
      </c>
      <c r="C3" s="646"/>
      <c r="D3" s="646"/>
      <c r="E3" s="646"/>
      <c r="F3" s="646"/>
      <c r="H3" s="232"/>
      <c r="I3" s="656" t="s">
        <v>1321</v>
      </c>
      <c r="J3" s="657"/>
      <c r="K3" s="657"/>
    </row>
    <row r="4" spans="1:11" ht="33" customHeight="1">
      <c r="B4" s="646"/>
      <c r="C4" s="646"/>
      <c r="D4" s="646"/>
      <c r="E4" s="646"/>
      <c r="F4" s="646"/>
      <c r="G4" s="246"/>
      <c r="I4" s="29" t="s">
        <v>818</v>
      </c>
      <c r="J4" s="29" t="s">
        <v>819</v>
      </c>
      <c r="K4" s="29" t="s">
        <v>817</v>
      </c>
    </row>
    <row r="5" spans="1:11" ht="38.25" customHeight="1">
      <c r="B5" s="659"/>
      <c r="C5" s="659"/>
      <c r="D5" s="659"/>
      <c r="E5" s="659"/>
      <c r="F5" s="659"/>
      <c r="G5" s="246"/>
      <c r="I5" s="110" t="s">
        <v>634</v>
      </c>
      <c r="J5" s="110" t="s">
        <v>634</v>
      </c>
      <c r="K5" s="110" t="s">
        <v>827</v>
      </c>
    </row>
    <row r="6" spans="1:11" ht="28.5" customHeight="1">
      <c r="B6" s="279" t="s">
        <v>10</v>
      </c>
      <c r="C6" s="279" t="s">
        <v>11</v>
      </c>
      <c r="D6" s="279" t="s">
        <v>12</v>
      </c>
      <c r="E6" s="279" t="s">
        <v>13</v>
      </c>
      <c r="F6" s="388" t="s">
        <v>2735</v>
      </c>
      <c r="G6" s="460"/>
    </row>
    <row r="7" spans="1:11" ht="20.100000000000001" customHeight="1">
      <c r="A7" s="57" t="s">
        <v>1120</v>
      </c>
      <c r="B7" s="267" t="str">
        <f>CONCATENATE(A7,VLOOKUP($I$5,'Цвет мет. опор'!A:B,2,0),"/",VLOOKUP($J$5,'Цвет лючка'!A:B,2,0),".",VLOOKUP($K$5,'Цвет столешницы'!A:B,2,FALSE))</f>
        <v>EVL113/О/60*30/ANT/ANT.U003</v>
      </c>
      <c r="C7" s="591" t="s">
        <v>503</v>
      </c>
      <c r="D7" s="268" t="s">
        <v>19</v>
      </c>
      <c r="E7" s="611"/>
      <c r="F7" s="390">
        <v>20994</v>
      </c>
    </row>
    <row r="8" spans="1:11" ht="20.100000000000001" customHeight="1">
      <c r="A8" s="57" t="s">
        <v>1121</v>
      </c>
      <c r="B8" s="267" t="str">
        <f>CONCATENATE(A8,VLOOKUP($I$5,'Цвет мет. опор'!A:B,2,0),"/",VLOOKUP($J$5,'Цвет лючка'!A:B,2,0),".",VLOOKUP($K$5,'Цвет столешницы'!A:B,2,FALSE))</f>
        <v>EVL114/О/60*30/ANT/ANT.U003</v>
      </c>
      <c r="C8" s="591"/>
      <c r="D8" s="268" t="s">
        <v>27</v>
      </c>
      <c r="E8" s="611"/>
      <c r="F8" s="390">
        <v>21619</v>
      </c>
    </row>
    <row r="9" spans="1:11" ht="20.100000000000001" customHeight="1">
      <c r="A9" s="57" t="s">
        <v>1122</v>
      </c>
      <c r="B9" s="267" t="str">
        <f>CONCATENATE(A9,VLOOKUP($I$5,'Цвет мет. опор'!A:B,2,0),"/",VLOOKUP($J$5,'Цвет лючка'!A:B,2,0),".",VLOOKUP($K$5,'Цвет столешницы'!A:B,2,FALSE))</f>
        <v>EVL115/О/60*30/ANT/ANT.U003</v>
      </c>
      <c r="C9" s="591"/>
      <c r="D9" s="268" t="s">
        <v>28</v>
      </c>
      <c r="E9" s="611"/>
      <c r="F9" s="390">
        <v>22110</v>
      </c>
    </row>
    <row r="10" spans="1:11" ht="20.100000000000001" customHeight="1">
      <c r="A10" s="57" t="s">
        <v>1123</v>
      </c>
      <c r="B10" s="267" t="str">
        <f>CONCATENATE(A10,VLOOKUP($I$5,'Цвет мет. опор'!A:B,2,0),"/",VLOOKUP($J$5,'Цвет лючка'!A:B,2,0),".",VLOOKUP($K$5,'Цвет столешницы'!A:B,2,FALSE))</f>
        <v>EVL116/О/60*30/ANT/ANT.U003</v>
      </c>
      <c r="C10" s="591"/>
      <c r="D10" s="268" t="s">
        <v>29</v>
      </c>
      <c r="E10" s="611"/>
      <c r="F10" s="390">
        <v>23301</v>
      </c>
    </row>
    <row r="11" spans="1:11" ht="15.95" customHeight="1">
      <c r="A11" s="57" t="s">
        <v>1124</v>
      </c>
      <c r="B11" s="267" t="str">
        <f>CONCATENATE(A11,VLOOKUP($I$5,'Цвет мет. опор'!A:B,2,0),"/",VLOOKUP($J$5,'Цвет лючка'!A:B,2,0),".",VLOOKUP($K$5,'Цвет столешницы'!A:B,2,FALSE))</f>
        <v>EVL100/О/60*30/ANT/ANT.U003</v>
      </c>
      <c r="C11" s="591" t="s">
        <v>504</v>
      </c>
      <c r="D11" s="448" t="s">
        <v>30</v>
      </c>
      <c r="E11" s="658"/>
      <c r="F11" s="390">
        <v>21879</v>
      </c>
    </row>
    <row r="12" spans="1:11" ht="15.95" customHeight="1">
      <c r="A12" s="57" t="s">
        <v>1125</v>
      </c>
      <c r="B12" s="267" t="str">
        <f>CONCATENATE(A12,VLOOKUP($I$5,'Цвет мет. опор'!A:B,2,0),"/",VLOOKUP($J$5,'Цвет лючка'!A:B,2,0),".",VLOOKUP($K$5,'Цвет столешницы'!A:B,2,FALSE))</f>
        <v>EVL101/О/60*30/ANT/ANT.U003</v>
      </c>
      <c r="C12" s="591"/>
      <c r="D12" s="448" t="s">
        <v>31</v>
      </c>
      <c r="E12" s="658"/>
      <c r="F12" s="390">
        <v>22668</v>
      </c>
    </row>
    <row r="13" spans="1:11" ht="15.95" customHeight="1">
      <c r="A13" s="57" t="s">
        <v>1126</v>
      </c>
      <c r="B13" s="267" t="str">
        <f>CONCATENATE(A13,VLOOKUP($I$5,'Цвет мет. опор'!A:B,2,0),"/",VLOOKUP($J$5,'Цвет лючка'!A:B,2,0),".",VLOOKUP($K$5,'Цвет столешницы'!A:B,2,FALSE))</f>
        <v>EVL102/О/60*30/ANT/ANT.U003</v>
      </c>
      <c r="C13" s="591"/>
      <c r="D13" s="448" t="s">
        <v>32</v>
      </c>
      <c r="E13" s="658"/>
      <c r="F13" s="390">
        <v>23474</v>
      </c>
    </row>
    <row r="14" spans="1:11" ht="15.95" customHeight="1">
      <c r="A14" s="57" t="s">
        <v>1127</v>
      </c>
      <c r="B14" s="267" t="str">
        <f>CONCATENATE(A14,VLOOKUP($I$5,'Цвет мет. опор'!A:B,2,0),"/",VLOOKUP($J$5,'Цвет лючка'!A:B,2,0),".",VLOOKUP($K$5,'Цвет столешницы'!A:B,2,FALSE))</f>
        <v>EVL103/О/60*30/ANT/ANT.U003</v>
      </c>
      <c r="C14" s="591"/>
      <c r="D14" s="448" t="s">
        <v>33</v>
      </c>
      <c r="E14" s="658"/>
      <c r="F14" s="390">
        <v>24371</v>
      </c>
    </row>
    <row r="15" spans="1:11" ht="15.95" customHeight="1">
      <c r="A15" s="57" t="s">
        <v>1128</v>
      </c>
      <c r="B15" s="267" t="str">
        <f>CONCATENATE(A15,VLOOKUP($I$5,'Цвет мет. опор'!A:B,2,0),"/",VLOOKUP($J$5,'Цвет лючка'!A:B,2,0),".",VLOOKUP($K$5,'Цвет столешницы'!A:B,2,FALSE))</f>
        <v>EVL104/О/60*30/ANT/ANT.U003</v>
      </c>
      <c r="C15" s="591"/>
      <c r="D15" s="448" t="s">
        <v>336</v>
      </c>
      <c r="E15" s="658"/>
      <c r="F15" s="390">
        <v>25147</v>
      </c>
    </row>
    <row r="16" spans="1:11" ht="15.95" customHeight="1">
      <c r="A16" s="57" t="s">
        <v>1129</v>
      </c>
      <c r="B16" s="267" t="str">
        <f>CONCATENATE(A16,VLOOKUP($I$5,'Цвет мет. опор'!A:B,2,0),"/",VLOOKUP($J$5,'Цвет лючка'!A:B,2,0),".",VLOOKUP($K$5,'Цвет столешницы'!A:B,2,FALSE))</f>
        <v>EVL117/О/60*30/ANT/ANT.U003</v>
      </c>
      <c r="C16" s="591" t="s">
        <v>505</v>
      </c>
      <c r="D16" s="448" t="s">
        <v>34</v>
      </c>
      <c r="E16" s="611"/>
      <c r="F16" s="390">
        <v>21888</v>
      </c>
    </row>
    <row r="17" spans="1:6" ht="15.95" customHeight="1">
      <c r="A17" s="57" t="s">
        <v>1130</v>
      </c>
      <c r="B17" s="267" t="str">
        <f>CONCATENATE(A17,VLOOKUP($I$5,'Цвет мет. опор'!A:B,2,0),"/",VLOOKUP($J$5,'Цвет лючка'!A:B,2,0),".",VLOOKUP($K$5,'Цвет столешницы'!A:B,2,FALSE))</f>
        <v>EVL118/О/60*30/ANT/ANT.U003</v>
      </c>
      <c r="C17" s="591"/>
      <c r="D17" s="448" t="s">
        <v>35</v>
      </c>
      <c r="E17" s="611"/>
      <c r="F17" s="390">
        <v>22943</v>
      </c>
    </row>
    <row r="18" spans="1:6" ht="15.95" customHeight="1">
      <c r="A18" s="57" t="s">
        <v>1131</v>
      </c>
      <c r="B18" s="267" t="str">
        <f>CONCATENATE(A18,VLOOKUP($I$5,'Цвет мет. опор'!A:B,2,0),"/",VLOOKUP($J$5,'Цвет лючка'!A:B,2,0),".",VLOOKUP($K$5,'Цвет столешницы'!A:B,2,FALSE))</f>
        <v>EVL119/О/60*30/ANT/ANT.U003</v>
      </c>
      <c r="C18" s="591"/>
      <c r="D18" s="448" t="s">
        <v>36</v>
      </c>
      <c r="E18" s="611"/>
      <c r="F18" s="390">
        <v>24172</v>
      </c>
    </row>
    <row r="19" spans="1:6" ht="15.95" customHeight="1">
      <c r="A19" s="57" t="s">
        <v>1132</v>
      </c>
      <c r="B19" s="267" t="str">
        <f>CONCATENATE(A19,VLOOKUP($I$5,'Цвет мет. опор'!A:B,2,0),"/",VLOOKUP($J$5,'Цвет лючка'!A:B,2,0),".",VLOOKUP($K$5,'Цвет столешницы'!A:B,2,FALSE))</f>
        <v>EVL120/О/60*30/ANT/ANT.U003</v>
      </c>
      <c r="C19" s="591"/>
      <c r="D19" s="448" t="s">
        <v>37</v>
      </c>
      <c r="E19" s="611"/>
      <c r="F19" s="390">
        <v>24709</v>
      </c>
    </row>
    <row r="20" spans="1:6" ht="15.95" customHeight="1">
      <c r="A20" s="57" t="s">
        <v>1133</v>
      </c>
      <c r="B20" s="267" t="str">
        <f>CONCATENATE(A20,VLOOKUP($I$5,'Цвет мет. опор'!A:B,2,0),"/",VLOOKUP($J$5,'Цвет лючка'!A:B,2,0),".",VLOOKUP($K$5,'Цвет столешницы'!A:B,2,FALSE))</f>
        <v>EVL121/О/60*30/ANT/ANT.U003</v>
      </c>
      <c r="C20" s="591"/>
      <c r="D20" s="448" t="s">
        <v>38</v>
      </c>
      <c r="E20" s="611"/>
      <c r="F20" s="390">
        <v>25816</v>
      </c>
    </row>
    <row r="21" spans="1:6" ht="78" customHeight="1">
      <c r="A21" s="57" t="s">
        <v>1134</v>
      </c>
      <c r="B21" s="267" t="str">
        <f>CONCATENATE(A21,VLOOKUP($I$5,'Цвет мет. опор'!A:B,2,0),"/",VLOOKUP($J$5,'Цвет лючка'!A:B,2,0),".",VLOOKUP($K$5,'Цвет столешницы'!A:B,2,FALSE))</f>
        <v>EVL122/О/60*30/ANT/ANT.U003</v>
      </c>
      <c r="C21" s="449" t="s">
        <v>506</v>
      </c>
      <c r="D21" s="448" t="s">
        <v>39</v>
      </c>
      <c r="E21" s="270"/>
      <c r="F21" s="390">
        <v>27398</v>
      </c>
    </row>
    <row r="22" spans="1:6" ht="45" customHeight="1">
      <c r="A22" s="57" t="s">
        <v>1135</v>
      </c>
      <c r="B22" s="267" t="str">
        <f>CONCATENATE(A22,VLOOKUP($I$5,'Цвет мет. опор'!A:B,2,0),"/",VLOOKUP($J$5,'Цвет лючка'!A:B,2,0),".",VLOOKUP($K$5,'Цвет столешницы'!A:B,2,FALSE))</f>
        <v>EVL123/О/60*30/ANT/ANT.U003</v>
      </c>
      <c r="C22" s="591" t="s">
        <v>1781</v>
      </c>
      <c r="D22" s="448" t="s">
        <v>40</v>
      </c>
      <c r="E22" s="607" t="s">
        <v>15</v>
      </c>
      <c r="F22" s="390">
        <v>23025</v>
      </c>
    </row>
    <row r="23" spans="1:6" ht="45" customHeight="1">
      <c r="A23" s="57" t="s">
        <v>1136</v>
      </c>
      <c r="B23" s="267" t="str">
        <f>CONCATENATE(A23,VLOOKUP($I$5,'Цвет мет. опор'!A:B,2,0),"/",VLOOKUP($J$5,'Цвет лючка'!A:B,2,0),".",VLOOKUP($K$5,'Цвет столешницы'!A:B,2,FALSE))</f>
        <v>EVL124/О/60*30/ANT/ANT.U003</v>
      </c>
      <c r="C23" s="591"/>
      <c r="D23" s="448" t="s">
        <v>16</v>
      </c>
      <c r="E23" s="607"/>
      <c r="F23" s="390">
        <v>24013</v>
      </c>
    </row>
    <row r="24" spans="1:6" ht="24" customHeight="1">
      <c r="A24" s="57" t="s">
        <v>2453</v>
      </c>
      <c r="B24" s="267" t="str">
        <f>CONCATENATE(A24,VLOOKUP($I$5,'Цвет мет. опор'!A:B,2,0),"/",VLOOKUP($J$5,'Цвет лючка'!A:B,2,0),".",VLOOKUP($K$5,'Цвет столешницы'!A:B,2,FALSE))</f>
        <v>EVL105SX/О/60*30/ANT/ANT.U003</v>
      </c>
      <c r="C24" s="596" t="s">
        <v>1782</v>
      </c>
      <c r="D24" s="617" t="s">
        <v>40</v>
      </c>
      <c r="E24" s="640" t="s">
        <v>15</v>
      </c>
      <c r="F24" s="604">
        <v>22695</v>
      </c>
    </row>
    <row r="25" spans="1:6" ht="24" customHeight="1">
      <c r="A25" s="57" t="s">
        <v>2454</v>
      </c>
      <c r="B25" s="267" t="str">
        <f>CONCATENATE(A25,VLOOKUP($I$5,'Цвет мет. опор'!A:B,2,0),"/",VLOOKUP($J$5,'Цвет лючка'!A:B,2,0),".",VLOOKUP($K$5,'Цвет столешницы'!A:B,2,FALSE))</f>
        <v>EVL105DX/О/60*30/ANT/ANT.U003</v>
      </c>
      <c r="C25" s="597"/>
      <c r="D25" s="618"/>
      <c r="E25" s="641"/>
      <c r="F25" s="605"/>
    </row>
    <row r="26" spans="1:6" ht="24" customHeight="1">
      <c r="A26" s="57" t="s">
        <v>2455</v>
      </c>
      <c r="B26" s="267" t="str">
        <f>CONCATENATE(A26,VLOOKUP($I$5,'Цвет мет. опор'!A:B,2,0),"/",VLOOKUP($J$5,'Цвет лючка'!A:B,2,0),".",VLOOKUP($K$5,'Цвет столешницы'!A:B,2,FALSE))</f>
        <v>EVL106SX/О/60*30/ANT/ANT.U003</v>
      </c>
      <c r="C26" s="597"/>
      <c r="D26" s="617" t="s">
        <v>16</v>
      </c>
      <c r="E26" s="641"/>
      <c r="F26" s="604">
        <v>23854</v>
      </c>
    </row>
    <row r="27" spans="1:6" ht="24" customHeight="1">
      <c r="A27" s="57" t="s">
        <v>2456</v>
      </c>
      <c r="B27" s="267" t="str">
        <f>CONCATENATE(A27,VLOOKUP($I$5,'Цвет мет. опор'!A:B,2,0),"/",VLOOKUP($J$5,'Цвет лючка'!A:B,2,0),".",VLOOKUP($K$5,'Цвет столешницы'!A:B,2,FALSE))</f>
        <v>EVL106DX/О/60*30/ANT/ANT.U003</v>
      </c>
      <c r="C27" s="597"/>
      <c r="D27" s="618"/>
      <c r="E27" s="641"/>
      <c r="F27" s="605"/>
    </row>
    <row r="28" spans="1:6" ht="24" customHeight="1">
      <c r="A28" s="57" t="s">
        <v>2457</v>
      </c>
      <c r="B28" s="267" t="str">
        <f>CONCATENATE(A28,VLOOKUP($I$5,'Цвет мет. опор'!A:B,2,0),"/",VLOOKUP($J$5,'Цвет лючка'!A:B,2,0),".",VLOOKUP($K$5,'Цвет столешницы'!A:B,2,FALSE))</f>
        <v>EVL107SX/О/60*30/ANT/ANT.U003</v>
      </c>
      <c r="C28" s="597"/>
      <c r="D28" s="617" t="s">
        <v>14</v>
      </c>
      <c r="E28" s="641"/>
      <c r="F28" s="604">
        <v>24616</v>
      </c>
    </row>
    <row r="29" spans="1:6" ht="24" customHeight="1">
      <c r="A29" s="57" t="s">
        <v>2458</v>
      </c>
      <c r="B29" s="267" t="str">
        <f>CONCATENATE(A29,VLOOKUP($I$5,'Цвет мет. опор'!A:B,2,0),"/",VLOOKUP($J$5,'Цвет лючка'!A:B,2,0),".",VLOOKUP($K$5,'Цвет столешницы'!A:B,2,FALSE))</f>
        <v>EVL107DX/О/60*30/ANT/ANT.U003</v>
      </c>
      <c r="C29" s="598"/>
      <c r="D29" s="618"/>
      <c r="E29" s="642"/>
      <c r="F29" s="605"/>
    </row>
    <row r="30" spans="1:6" ht="24" customHeight="1">
      <c r="A30" s="57" t="s">
        <v>2459</v>
      </c>
      <c r="B30" s="267" t="str">
        <f>CONCATENATE(A30,VLOOKUP($I$5,'Цвет мет. опор'!A:B,2,0),"/",VLOOKUP($J$5,'Цвет лючка'!A:B,2,0),".",VLOOKUP($K$5,'Цвет столешницы'!A:B,2,FALSE))</f>
        <v>EVL125SX/О/60*30/ANT/ANT.U003</v>
      </c>
      <c r="C30" s="596" t="s">
        <v>1783</v>
      </c>
      <c r="D30" s="617" t="s">
        <v>16</v>
      </c>
      <c r="E30" s="640" t="s">
        <v>15</v>
      </c>
      <c r="F30" s="604">
        <v>24739</v>
      </c>
    </row>
    <row r="31" spans="1:6" ht="24" customHeight="1">
      <c r="A31" s="57" t="s">
        <v>2460</v>
      </c>
      <c r="B31" s="267" t="str">
        <f>CONCATENATE(A31,VLOOKUP($I$5,'Цвет мет. опор'!A:B,2,0),"/",VLOOKUP($J$5,'Цвет лючка'!A:B,2,0),".",VLOOKUP($K$5,'Цвет столешницы'!A:B,2,FALSE))</f>
        <v>EVL125DX/О/60*30/ANT/ANT.U003</v>
      </c>
      <c r="C31" s="597"/>
      <c r="D31" s="618"/>
      <c r="E31" s="641"/>
      <c r="F31" s="605"/>
    </row>
    <row r="32" spans="1:6" ht="24" customHeight="1">
      <c r="A32" s="57" t="s">
        <v>2461</v>
      </c>
      <c r="B32" s="267" t="str">
        <f>CONCATENATE(A32,VLOOKUP($I$5,'Цвет мет. опор'!A:B,2,0),"/",VLOOKUP($J$5,'Цвет лючка'!A:B,2,0),".",VLOOKUP($K$5,'Цвет столешницы'!A:B,2,FALSE))</f>
        <v>EVL126SX/О/60*30/ANT/ANT.U003</v>
      </c>
      <c r="C32" s="597"/>
      <c r="D32" s="617" t="s">
        <v>14</v>
      </c>
      <c r="E32" s="641"/>
      <c r="F32" s="604">
        <v>25407</v>
      </c>
    </row>
    <row r="33" spans="1:6" ht="24" customHeight="1" thickBot="1">
      <c r="A33" s="57" t="s">
        <v>2462</v>
      </c>
      <c r="B33" s="267" t="str">
        <f>CONCATENATE(A33,VLOOKUP($I$5,'Цвет мет. опор'!A:B,2,0),"/",VLOOKUP($J$5,'Цвет лючка'!A:B,2,0),".",VLOOKUP($K$5,'Цвет столешницы'!A:B,2,FALSE))</f>
        <v>EVL126DX/О/60*30/ANT/ANT.U003</v>
      </c>
      <c r="C33" s="598"/>
      <c r="D33" s="618"/>
      <c r="E33" s="642"/>
      <c r="F33" s="605"/>
    </row>
    <row r="34" spans="1:6" ht="24" customHeight="1" thickBot="1">
      <c r="A34" s="118" t="s">
        <v>2463</v>
      </c>
      <c r="B34" s="267" t="str">
        <f>CONCATENATE(A34,VLOOKUP($I$5,'Цвет мет. опор'!A:B,2,0),"/",VLOOKUP($J$5,'Цвет лючка'!A:B,2,0),".",VLOOKUP($K$5,'Цвет столешницы'!A:B,2,FALSE))</f>
        <v>EVL109SX/О/60*30ANT/ANT.U003</v>
      </c>
      <c r="C34" s="596" t="s">
        <v>1784</v>
      </c>
      <c r="D34" s="617" t="s">
        <v>419</v>
      </c>
      <c r="E34" s="661" t="s">
        <v>2733</v>
      </c>
      <c r="F34" s="604">
        <v>22670</v>
      </c>
    </row>
    <row r="35" spans="1:6" ht="24" customHeight="1">
      <c r="A35" s="118" t="s">
        <v>2464</v>
      </c>
      <c r="B35" s="267" t="str">
        <f>CONCATENATE(A35,VLOOKUP($I$5,'Цвет мет. опор'!A:B,2,0),"/",VLOOKUP($J$5,'Цвет лючка'!A:B,2,0),".",VLOOKUP($K$5,'Цвет столешницы'!A:B,2,FALSE))</f>
        <v>EVL109DX/О/60*31ANT/ANT.U003</v>
      </c>
      <c r="C35" s="597"/>
      <c r="D35" s="618"/>
      <c r="E35" s="641"/>
      <c r="F35" s="605"/>
    </row>
    <row r="36" spans="1:6" ht="24" customHeight="1">
      <c r="A36" s="119" t="s">
        <v>2465</v>
      </c>
      <c r="B36" s="267" t="str">
        <f>CONCATENATE(A36,VLOOKUP($I$5,'Цвет мет. опор'!A:B,2,0),"/",VLOOKUP($J$5,'Цвет лючка'!A:B,2,0),".",VLOOKUP($K$5,'Цвет столешницы'!A:B,2,FALSE))</f>
        <v>EVL110SX/О/60*30ANT/ANT.U003</v>
      </c>
      <c r="C36" s="597"/>
      <c r="D36" s="617" t="s">
        <v>421</v>
      </c>
      <c r="E36" s="641"/>
      <c r="F36" s="604">
        <v>23626</v>
      </c>
    </row>
    <row r="37" spans="1:6" ht="24" customHeight="1">
      <c r="A37" s="119" t="s">
        <v>2466</v>
      </c>
      <c r="B37" s="267" t="str">
        <f>CONCATENATE(A37,VLOOKUP($I$5,'Цвет мет. опор'!A:B,2,0),"/",VLOOKUP($J$5,'Цвет лючка'!A:B,2,0),".",VLOOKUP($K$5,'Цвет столешницы'!A:B,2,FALSE))</f>
        <v>EVL110DX/О/60*31ANT/ANT.U003</v>
      </c>
      <c r="C37" s="597"/>
      <c r="D37" s="618"/>
      <c r="E37" s="641"/>
      <c r="F37" s="605"/>
    </row>
    <row r="38" spans="1:6" ht="24" customHeight="1" thickBot="1">
      <c r="A38" s="120" t="s">
        <v>2467</v>
      </c>
      <c r="B38" s="267" t="str">
        <f>CONCATENATE(A38,VLOOKUP($I$5,'Цвет мет. опор'!A:B,2,0),"/",VLOOKUP($J$5,'Цвет лючка'!A:B,2,0),".",VLOOKUP($K$5,'Цвет столешницы'!A:B,2,FALSE))</f>
        <v>EVL111SX/О/60*30ANT/ANT.U003</v>
      </c>
      <c r="C38" s="597"/>
      <c r="D38" s="617" t="s">
        <v>420</v>
      </c>
      <c r="E38" s="641"/>
      <c r="F38" s="604">
        <v>24587</v>
      </c>
    </row>
    <row r="39" spans="1:6" ht="24" customHeight="1" thickBot="1">
      <c r="A39" s="120" t="s">
        <v>2468</v>
      </c>
      <c r="B39" s="267" t="str">
        <f>CONCATENATE(A39,VLOOKUP($I$5,'Цвет мет. опор'!A:B,2,0),"/",VLOOKUP($J$5,'Цвет лючка'!A:B,2,0),".",VLOOKUP($K$5,'Цвет столешницы'!A:B,2,FALSE))</f>
        <v>EVL111DX/О/60*31ANT/ANT.U003</v>
      </c>
      <c r="C39" s="598"/>
      <c r="D39" s="618"/>
      <c r="E39" s="642"/>
      <c r="F39" s="605"/>
    </row>
    <row r="40" spans="1:6" s="14" customFormat="1" ht="24" customHeight="1">
      <c r="A40" s="97" t="s">
        <v>2469</v>
      </c>
      <c r="B40" s="267" t="str">
        <f>CONCATENATE(A40,VLOOKUP($I$5,'Цвет мет. опор'!A:B,2,0),"/",VLOOKUP($J$5,'Цвет лючка'!A:B,2,0),".",VLOOKUP($K$5,'Цвет столешницы'!A:B,2,FALSE))</f>
        <v>EVL127SX/О/60*30/ANT/ANT.U003</v>
      </c>
      <c r="C40" s="596" t="s">
        <v>1785</v>
      </c>
      <c r="D40" s="617" t="s">
        <v>17</v>
      </c>
      <c r="E40" s="633"/>
      <c r="F40" s="604">
        <v>35955</v>
      </c>
    </row>
    <row r="41" spans="1:6" s="14" customFormat="1" ht="24" customHeight="1">
      <c r="A41" s="97" t="s">
        <v>2470</v>
      </c>
      <c r="B41" s="267" t="str">
        <f>CONCATENATE(A41,VLOOKUP($I$5,'Цвет мет. опор'!A:B,2,0),"/",VLOOKUP($J$5,'Цвет лючка'!A:B,2,0),".",VLOOKUP($K$5,'Цвет столешницы'!A:B,2,FALSE))</f>
        <v>EVL127DX/О/60*30/ANT/ANT.U003</v>
      </c>
      <c r="C41" s="597"/>
      <c r="D41" s="618"/>
      <c r="E41" s="634"/>
      <c r="F41" s="605"/>
    </row>
    <row r="42" spans="1:6" s="14" customFormat="1" ht="24" customHeight="1">
      <c r="A42" s="97" t="s">
        <v>2471</v>
      </c>
      <c r="B42" s="267" t="str">
        <f>CONCATENATE(A42,VLOOKUP($I$5,'Цвет мет. опор'!A:B,2,0),"/",VLOOKUP($J$5,'Цвет лючка'!A:B,2,0),".",VLOOKUP($K$5,'Цвет столешницы'!A:B,2,FALSE))</f>
        <v>EVL128SX/О/60*30/ANT/ANT.U003</v>
      </c>
      <c r="C42" s="597"/>
      <c r="D42" s="617" t="s">
        <v>18</v>
      </c>
      <c r="E42" s="634"/>
      <c r="F42" s="604">
        <v>36847</v>
      </c>
    </row>
    <row r="43" spans="1:6" s="14" customFormat="1" ht="24" customHeight="1" thickBot="1">
      <c r="A43" s="97" t="s">
        <v>2472</v>
      </c>
      <c r="B43" s="267" t="str">
        <f>CONCATENATE(A43,VLOOKUP($I$5,'Цвет мет. опор'!A:B,2,0),"/",VLOOKUP($J$5,'Цвет лючка'!A:B,2,0),".",VLOOKUP($K$5,'Цвет столешницы'!A:B,2,FALSE))</f>
        <v>EVL128DX/О/60*30/ANT/ANT.U003</v>
      </c>
      <c r="C43" s="598"/>
      <c r="D43" s="618"/>
      <c r="E43" s="635"/>
      <c r="F43" s="605"/>
    </row>
    <row r="44" spans="1:6" s="14" customFormat="1" ht="24" customHeight="1" thickBot="1">
      <c r="A44" s="133" t="s">
        <v>2473</v>
      </c>
      <c r="B44" s="267" t="str">
        <f>CONCATENATE(A44,VLOOKUP($I$5,'Цвет мет. опор'!A:B,2,0),"/",VLOOKUP($J$5,'Цвет лючка'!A:B,2,0),".",VLOOKUP($K$5,'Цвет столешницы'!A:B,2,FALSE))</f>
        <v>EVL129SX/О/60*30/ANT/ANT.U003</v>
      </c>
      <c r="C44" s="596" t="s">
        <v>1786</v>
      </c>
      <c r="D44" s="617" t="s">
        <v>17</v>
      </c>
      <c r="E44" s="633"/>
      <c r="F44" s="604">
        <v>36508</v>
      </c>
    </row>
    <row r="45" spans="1:6" s="14" customFormat="1" ht="24" customHeight="1">
      <c r="A45" s="133" t="s">
        <v>2474</v>
      </c>
      <c r="B45" s="267" t="str">
        <f>CONCATENATE(A45,VLOOKUP($I$5,'Цвет мет. опор'!A:B,2,0),"/",VLOOKUP($J$5,'Цвет лючка'!A:B,2,0),".",VLOOKUP($K$5,'Цвет столешницы'!A:B,2,FALSE))</f>
        <v>EVL129DX/О/60*30/ANT/ANT.U003</v>
      </c>
      <c r="C45" s="597"/>
      <c r="D45" s="618"/>
      <c r="E45" s="634"/>
      <c r="F45" s="605"/>
    </row>
    <row r="46" spans="1:6" s="14" customFormat="1" ht="24" customHeight="1" thickBot="1">
      <c r="A46" s="132" t="s">
        <v>2475</v>
      </c>
      <c r="B46" s="267" t="str">
        <f>CONCATENATE(A46,VLOOKUP($I$5,'Цвет мет. опор'!A:B,2,0),"/",VLOOKUP($J$5,'Цвет лючка'!A:B,2,0),".",VLOOKUP($K$5,'Цвет столешницы'!A:B,2,FALSE))</f>
        <v>EVL130SX/О/60*30/ANT/ANT.U003</v>
      </c>
      <c r="C46" s="597"/>
      <c r="D46" s="617" t="s">
        <v>18</v>
      </c>
      <c r="E46" s="634"/>
      <c r="F46" s="604">
        <v>37776</v>
      </c>
    </row>
    <row r="47" spans="1:6" s="14" customFormat="1" ht="24" customHeight="1" thickBot="1">
      <c r="A47" s="132" t="s">
        <v>2476</v>
      </c>
      <c r="B47" s="267" t="str">
        <f>CONCATENATE(A47,VLOOKUP($I$5,'Цвет мет. опор'!A:B,2,0),"/",VLOOKUP($J$5,'Цвет лючка'!A:B,2,0),".",VLOOKUP($K$5,'Цвет столешницы'!A:B,2,FALSE))</f>
        <v>EVL130DX/О/60*30/ANT/ANT.U003</v>
      </c>
      <c r="C47" s="598"/>
      <c r="D47" s="618"/>
      <c r="E47" s="635"/>
      <c r="F47" s="605"/>
    </row>
    <row r="48" spans="1:6" s="14" customFormat="1" ht="24" customHeight="1">
      <c r="A48" s="97" t="s">
        <v>2477</v>
      </c>
      <c r="B48" s="267" t="str">
        <f>CONCATENATE(A48,VLOOKUP($I$5,'Цвет мет. опор'!A:B,2,0),"/",VLOOKUP($J$5,'Цвет лючка'!A:B,2,0),".",VLOOKUP($K$5,'Цвет столешницы'!A:B,2,FALSE))</f>
        <v>EVL131SX/О/60*30/ANT/ANT.U003</v>
      </c>
      <c r="C48" s="596" t="s">
        <v>1787</v>
      </c>
      <c r="D48" s="644" t="s">
        <v>17</v>
      </c>
      <c r="E48" s="640"/>
      <c r="F48" s="604">
        <v>36600</v>
      </c>
    </row>
    <row r="49" spans="1:6" s="14" customFormat="1" ht="24" customHeight="1">
      <c r="A49" s="97" t="s">
        <v>2478</v>
      </c>
      <c r="B49" s="267" t="str">
        <f>CONCATENATE(A49,VLOOKUP($I$5,'Цвет мет. опор'!A:B,2,0),"/",VLOOKUP($J$5,'Цвет лючка'!A:B,2,0),".",VLOOKUP($K$5,'Цвет столешницы'!A:B,2,FALSE))</f>
        <v>EVL131DX/О/60*30/ANT/ANT.U003</v>
      </c>
      <c r="C49" s="597"/>
      <c r="D49" s="645"/>
      <c r="E49" s="641"/>
      <c r="F49" s="605"/>
    </row>
    <row r="50" spans="1:6" s="14" customFormat="1" ht="24" customHeight="1">
      <c r="A50" s="97" t="s">
        <v>2479</v>
      </c>
      <c r="B50" s="267" t="str">
        <f>CONCATENATE(A50,VLOOKUP($I$5,'Цвет мет. опор'!A:B,2,0),"/",VLOOKUP($J$5,'Цвет лючка'!A:B,2,0),".",VLOOKUP($K$5,'Цвет столешницы'!A:B,2,FALSE))</f>
        <v>EVL132SX/О/60*30/ANT/ANT.U003</v>
      </c>
      <c r="C50" s="597"/>
      <c r="D50" s="644" t="s">
        <v>18</v>
      </c>
      <c r="E50" s="641"/>
      <c r="F50" s="604">
        <v>37402</v>
      </c>
    </row>
    <row r="51" spans="1:6" s="14" customFormat="1" ht="24" customHeight="1">
      <c r="A51" s="97" t="s">
        <v>2480</v>
      </c>
      <c r="B51" s="267" t="str">
        <f>CONCATENATE(A51,VLOOKUP($I$5,'Цвет мет. опор'!A:B,2,0),"/",VLOOKUP($J$5,'Цвет лючка'!A:B,2,0),".",VLOOKUP($K$5,'Цвет столешницы'!A:B,2,FALSE))</f>
        <v>EVL132DX/О/60*30/ANT/ANT.U003</v>
      </c>
      <c r="C51" s="598"/>
      <c r="D51" s="645"/>
      <c r="E51" s="642"/>
      <c r="F51" s="605"/>
    </row>
    <row r="52" spans="1:6" s="14" customFormat="1" ht="24.95" customHeight="1">
      <c r="A52" s="97" t="s">
        <v>1137</v>
      </c>
      <c r="B52" s="267" t="str">
        <f>CONCATENATE(A52,VLOOKUP($I$5,'Цвет мет. опор'!A:B,2,0),"/",VLOOKUP($J$5,'Цвет лючка'!A:B,2,0),".",VLOOKUP($K$5,'Цвет столешницы'!A:B,2,FALSE))</f>
        <v>EVL601/О/60*30/ANT/ANT.U003</v>
      </c>
      <c r="C52" s="591" t="s">
        <v>507</v>
      </c>
      <c r="D52" s="451" t="s">
        <v>300</v>
      </c>
      <c r="E52" s="592"/>
      <c r="F52" s="390">
        <v>37478</v>
      </c>
    </row>
    <row r="53" spans="1:6" s="14" customFormat="1" ht="24.95" customHeight="1">
      <c r="A53" s="97" t="s">
        <v>1138</v>
      </c>
      <c r="B53" s="267" t="str">
        <f>CONCATENATE(A53,VLOOKUP($I$5,'Цвет мет. опор'!A:B,2,0),"/",VLOOKUP($J$5,'Цвет лючка'!A:B,2,0),".",VLOOKUP($K$5,'Цвет столешницы'!A:B,2,FALSE))</f>
        <v>EVL602/О/60*30/ANT/ANT.U003</v>
      </c>
      <c r="C53" s="591"/>
      <c r="D53" s="450" t="s">
        <v>301</v>
      </c>
      <c r="E53" s="592"/>
      <c r="F53" s="390">
        <v>38722</v>
      </c>
    </row>
    <row r="54" spans="1:6" s="14" customFormat="1" ht="24.95" customHeight="1">
      <c r="A54" s="97" t="s">
        <v>1139</v>
      </c>
      <c r="B54" s="267" t="str">
        <f>CONCATENATE(A54,VLOOKUP($I$5,'Цвет мет. опор'!A:B,2,0),"/",VLOOKUP($J$5,'Цвет лючка'!A:B,2,0),".",VLOOKUP($K$5,'Цвет столешницы'!A:B,2,FALSE))</f>
        <v>EVL603/О/60*30/ANT/ANT.U003</v>
      </c>
      <c r="C54" s="591"/>
      <c r="D54" s="450" t="s">
        <v>302</v>
      </c>
      <c r="E54" s="592"/>
      <c r="F54" s="390">
        <v>40460</v>
      </c>
    </row>
    <row r="55" spans="1:6" s="14" customFormat="1" ht="24.95" customHeight="1">
      <c r="A55" s="97" t="s">
        <v>1530</v>
      </c>
      <c r="B55" s="267" t="str">
        <f>CONCATENATE(A55,VLOOKUP($I$5,'Цвет мет. опор'!A:B,2,0),"/",VLOOKUP($J$5,'Цвет лючка'!A:B,2,0),".",VLOOKUP($K$5,'Цвет столешницы'!A:B,2,FALSE))</f>
        <v>EVL681/О/60*30/ANT/ANT.U003</v>
      </c>
      <c r="C55" s="591"/>
      <c r="D55" s="450" t="s">
        <v>1522</v>
      </c>
      <c r="E55" s="592"/>
      <c r="F55" s="390">
        <v>42184</v>
      </c>
    </row>
    <row r="56" spans="1:6" s="14" customFormat="1" ht="24.95" customHeight="1">
      <c r="A56" s="97" t="s">
        <v>1140</v>
      </c>
      <c r="B56" s="267" t="str">
        <f>CONCATENATE(A56,VLOOKUP($I$5,'Цвет мет. опор'!A:B,2,0),"/",VLOOKUP($J$5,'Цвет лючка'!A:B,2,0),".",VLOOKUP($K$5,'Цвет столешницы'!A:B,2,FALSE))</f>
        <v>EVL604/О/60*30/ANT/ANT.U003</v>
      </c>
      <c r="C56" s="591" t="s">
        <v>508</v>
      </c>
      <c r="D56" s="451" t="s">
        <v>297</v>
      </c>
      <c r="E56" s="592"/>
      <c r="F56" s="390">
        <v>38235</v>
      </c>
    </row>
    <row r="57" spans="1:6" s="14" customFormat="1" ht="24.95" customHeight="1">
      <c r="A57" s="97" t="s">
        <v>1141</v>
      </c>
      <c r="B57" s="267" t="str">
        <f>CONCATENATE(A57,VLOOKUP($I$5,'Цвет мет. опор'!A:B,2,0),"/",VLOOKUP($J$5,'Цвет лючка'!A:B,2,0),".",VLOOKUP($K$5,'Цвет столешницы'!A:B,2,FALSE))</f>
        <v>EVL605/О/60*30/ANT/ANT.U003</v>
      </c>
      <c r="C57" s="591"/>
      <c r="D57" s="450" t="s">
        <v>298</v>
      </c>
      <c r="E57" s="592"/>
      <c r="F57" s="390">
        <v>39833</v>
      </c>
    </row>
    <row r="58" spans="1:6" s="14" customFormat="1" ht="26.25" customHeight="1">
      <c r="A58" s="97" t="s">
        <v>1142</v>
      </c>
      <c r="B58" s="267" t="str">
        <f>CONCATENATE(A58,VLOOKUP($I$5,'Цвет мет. опор'!A:B,2,0),"/",VLOOKUP($J$5,'Цвет лючка'!A:B,2,0),".",VLOOKUP($K$5,'Цвет столешницы'!A:B,2,FALSE))</f>
        <v>EVL606/О/60*30/ANT/ANT.U003</v>
      </c>
      <c r="C58" s="591"/>
      <c r="D58" s="450" t="s">
        <v>299</v>
      </c>
      <c r="E58" s="592"/>
      <c r="F58" s="390">
        <v>40197</v>
      </c>
    </row>
    <row r="59" spans="1:6" s="14" customFormat="1" ht="26.25" customHeight="1">
      <c r="A59" s="97" t="s">
        <v>1529</v>
      </c>
      <c r="B59" s="267" t="str">
        <f>CONCATENATE(A59,VLOOKUP($I$5,'Цвет мет. опор'!A:B,2,0),"/",VLOOKUP($J$5,'Цвет лючка'!A:B,2,0),".",VLOOKUP($K$5,'Цвет столешницы'!A:B,2,FALSE))</f>
        <v>EVL682/О/60*30/ANT/ANT.U003</v>
      </c>
      <c r="C59" s="591"/>
      <c r="D59" s="450" t="s">
        <v>1524</v>
      </c>
      <c r="E59" s="592"/>
      <c r="F59" s="390">
        <v>44654</v>
      </c>
    </row>
    <row r="60" spans="1:6" ht="24.95" customHeight="1">
      <c r="A60" s="57" t="s">
        <v>1143</v>
      </c>
      <c r="B60" s="267" t="str">
        <f>CONCATENATE(A60,VLOOKUP($I$5,'Цвет мет. опор'!A:B,2,0),"/",VLOOKUP($J$5,'Цвет лючка'!A:B,2,0),".",VLOOKUP($K$5,'Цвет столешницы'!A:B,2,FALSE))</f>
        <v>EVL607/О/60*30/ANT/ANT.U003</v>
      </c>
      <c r="C60" s="591" t="s">
        <v>1517</v>
      </c>
      <c r="D60" s="451" t="s">
        <v>305</v>
      </c>
      <c r="E60" s="592"/>
      <c r="F60" s="390">
        <v>42397</v>
      </c>
    </row>
    <row r="61" spans="1:6" ht="24.95" customHeight="1">
      <c r="A61" s="57" t="s">
        <v>1144</v>
      </c>
      <c r="B61" s="267" t="str">
        <f>CONCATENATE(A61,VLOOKUP($I$5,'Цвет мет. опор'!A:B,2,0),"/",VLOOKUP($J$5,'Цвет лючка'!A:B,2,0),".",VLOOKUP($K$5,'Цвет столешницы'!A:B,2,FALSE))</f>
        <v>EVL608/О/60*30/ANT/ANT.U003</v>
      </c>
      <c r="C61" s="591"/>
      <c r="D61" s="450" t="s">
        <v>306</v>
      </c>
      <c r="E61" s="592"/>
      <c r="F61" s="390">
        <v>44538</v>
      </c>
    </row>
    <row r="62" spans="1:6" ht="24.95" customHeight="1">
      <c r="A62" s="57" t="s">
        <v>1145</v>
      </c>
      <c r="B62" s="267" t="str">
        <f>CONCATENATE(A62,VLOOKUP($I$5,'Цвет мет. опор'!A:B,2,0),"/",VLOOKUP($J$5,'Цвет лючка'!A:B,2,0),".",VLOOKUP($K$5,'Цвет столешницы'!A:B,2,FALSE))</f>
        <v>EVL609/О/60*30/ANT/ANT.U003</v>
      </c>
      <c r="C62" s="591"/>
      <c r="D62" s="450" t="s">
        <v>404</v>
      </c>
      <c r="E62" s="592"/>
      <c r="F62" s="390">
        <v>46003</v>
      </c>
    </row>
    <row r="63" spans="1:6" ht="27.75" customHeight="1" thickBot="1">
      <c r="A63" s="57" t="s">
        <v>1516</v>
      </c>
      <c r="B63" s="267" t="str">
        <f>CONCATENATE(A63,VLOOKUP($I$5,'Цвет мет. опор'!A:B,2,0),"/",VLOOKUP($J$5,'Цвет лючка'!A:B,2,0),".",VLOOKUP($K$5,'Цвет столешницы'!A:B,2,FALSE))</f>
        <v>EVL683/О/60*30/ANT/ANT.U003</v>
      </c>
      <c r="C63" s="591"/>
      <c r="D63" s="450" t="s">
        <v>1513</v>
      </c>
      <c r="E63" s="592"/>
      <c r="F63" s="390">
        <v>47092</v>
      </c>
    </row>
    <row r="64" spans="1:6" ht="30" customHeight="1">
      <c r="A64" s="118" t="s">
        <v>1146</v>
      </c>
      <c r="B64" s="267" t="str">
        <f>CONCATENATE(A64,VLOOKUP($I$5,'Цвет мет. опор'!A:B,2,0),"/",VLOOKUP($J$5,'Цвет лючка'!A:B,2,0),".",VLOOKUP($K$5,'Цвет столешницы'!A:B,2,FALSE))</f>
        <v>EVL610/О/60*30/ANT/ANT.U003</v>
      </c>
      <c r="C64" s="591" t="s">
        <v>509</v>
      </c>
      <c r="D64" s="448" t="s">
        <v>406</v>
      </c>
      <c r="E64" s="580"/>
      <c r="F64" s="390">
        <v>40234</v>
      </c>
    </row>
    <row r="65" spans="1:6" ht="30" customHeight="1">
      <c r="A65" s="119" t="s">
        <v>1147</v>
      </c>
      <c r="B65" s="267" t="str">
        <f>CONCATENATE(A65,VLOOKUP($I$5,'Цвет мет. опор'!A:B,2,0),"/",VLOOKUP($J$5,'Цвет лючка'!A:B,2,0),".",VLOOKUP($K$5,'Цвет столешницы'!A:B,2,FALSE))</f>
        <v>EVL611/О/60*30/ANT/ANT.U003</v>
      </c>
      <c r="C65" s="591"/>
      <c r="D65" s="448" t="s">
        <v>407</v>
      </c>
      <c r="E65" s="580"/>
      <c r="F65" s="390">
        <v>40856</v>
      </c>
    </row>
    <row r="66" spans="1:6" ht="30" customHeight="1" thickBot="1">
      <c r="A66" s="120" t="s">
        <v>1148</v>
      </c>
      <c r="B66" s="267" t="str">
        <f>CONCATENATE(A66,VLOOKUP($I$5,'Цвет мет. опор'!A:B,2,0),"/",VLOOKUP($J$5,'Цвет лючка'!A:B,2,0),".",VLOOKUP($K$5,'Цвет столешницы'!A:B,2,FALSE))</f>
        <v>EVL612/О/60*30/ANT/ANT.U003</v>
      </c>
      <c r="C66" s="591"/>
      <c r="D66" s="448" t="s">
        <v>408</v>
      </c>
      <c r="E66" s="580"/>
      <c r="F66" s="390">
        <v>42663</v>
      </c>
    </row>
    <row r="67" spans="1:6" ht="30" customHeight="1">
      <c r="A67" s="57" t="s">
        <v>1149</v>
      </c>
      <c r="B67" s="267" t="str">
        <f>CONCATENATE(A67,VLOOKUP($I$5,'Цвет мет. опор'!A:B,2,0),"/",VLOOKUP($J$5,'Цвет лючка'!A:B,2,0),".",VLOOKUP($K$5,'Цвет столешницы'!A:B,2,FALSE))</f>
        <v>EVL613/О/60*30/ANT/ANT.U003</v>
      </c>
      <c r="C67" s="591" t="s">
        <v>2012</v>
      </c>
      <c r="D67" s="448" t="s">
        <v>406</v>
      </c>
      <c r="E67" s="580"/>
      <c r="F67" s="390">
        <v>39477</v>
      </c>
    </row>
    <row r="68" spans="1:6" ht="30" customHeight="1">
      <c r="A68" s="57" t="s">
        <v>1150</v>
      </c>
      <c r="B68" s="267" t="str">
        <f>CONCATENATE(A68,VLOOKUP($I$5,'Цвет мет. опор'!A:B,2,0),"/",VLOOKUP($J$5,'Цвет лючка'!A:B,2,0),".",VLOOKUP($K$5,'Цвет столешницы'!A:B,2,FALSE))</f>
        <v>EVL614/О/60*30/ANT/ANT.U003</v>
      </c>
      <c r="C68" s="591"/>
      <c r="D68" s="448" t="s">
        <v>407</v>
      </c>
      <c r="E68" s="580"/>
      <c r="F68" s="390">
        <v>39632</v>
      </c>
    </row>
    <row r="69" spans="1:6" ht="30" customHeight="1">
      <c r="A69" s="57" t="s">
        <v>1151</v>
      </c>
      <c r="B69" s="267" t="str">
        <f>CONCATENATE(A69,VLOOKUP($I$5,'Цвет мет. опор'!A:B,2,0),"/",VLOOKUP($J$5,'Цвет лючка'!A:B,2,0),".",VLOOKUP($K$5,'Цвет столешницы'!A:B,2,FALSE))</f>
        <v>EVL615/О/60*30/ANT/ANT.U003</v>
      </c>
      <c r="C69" s="591"/>
      <c r="D69" s="448" t="s">
        <v>408</v>
      </c>
      <c r="E69" s="580"/>
      <c r="F69" s="390">
        <v>41927</v>
      </c>
    </row>
    <row r="70" spans="1:6" ht="44.1" customHeight="1">
      <c r="A70" s="57" t="s">
        <v>1152</v>
      </c>
      <c r="B70" s="267" t="str">
        <f>CONCATENATE(A70,VLOOKUP($I$5,'Цвет мет. опор'!A:B,2,0),"/",VLOOKUP($J$5,'Цвет лючка'!A:B,2,0),".",VLOOKUP($K$5,'Цвет столешницы'!A:B,2,FALSE))</f>
        <v>EVL616/О/60*30/ANT/ANT.U003</v>
      </c>
      <c r="C70" s="591" t="s">
        <v>2013</v>
      </c>
      <c r="D70" s="448" t="s">
        <v>409</v>
      </c>
      <c r="E70" s="592"/>
      <c r="F70" s="390">
        <v>66182</v>
      </c>
    </row>
    <row r="71" spans="1:6" ht="44.1" customHeight="1" thickBot="1">
      <c r="A71" s="57" t="s">
        <v>1153</v>
      </c>
      <c r="B71" s="267" t="str">
        <f>CONCATENATE(A71,VLOOKUP($I$5,'Цвет мет. опор'!A:B,2,0),"/",VLOOKUP($J$5,'Цвет лючка'!A:B,2,0),".",VLOOKUP($K$5,'Цвет столешницы'!A:B,2,FALSE))</f>
        <v>EVL617/О/60*30/ANT/ANT.U003</v>
      </c>
      <c r="C71" s="591"/>
      <c r="D71" s="448" t="s">
        <v>410</v>
      </c>
      <c r="E71" s="592"/>
      <c r="F71" s="390">
        <v>67965</v>
      </c>
    </row>
    <row r="72" spans="1:6" s="14" customFormat="1" ht="44.1" customHeight="1">
      <c r="A72" s="133" t="s">
        <v>1154</v>
      </c>
      <c r="B72" s="267" t="str">
        <f>CONCATENATE(A72,VLOOKUP($I$5,'Цвет мет. опор'!A:B,2,0),"/",VLOOKUP($J$5,'Цвет лючка'!A:B,2,0),".",VLOOKUP($K$5,'Цвет столешницы'!A:B,2,FALSE))</f>
        <v>EVL618/О/60*30/ANT/ANT.U003</v>
      </c>
      <c r="C72" s="591" t="s">
        <v>2014</v>
      </c>
      <c r="D72" s="448" t="s">
        <v>47</v>
      </c>
      <c r="E72" s="592"/>
      <c r="F72" s="390">
        <v>67028</v>
      </c>
    </row>
    <row r="73" spans="1:6" s="14" customFormat="1" ht="44.1" customHeight="1" thickBot="1">
      <c r="A73" s="132" t="s">
        <v>1155</v>
      </c>
      <c r="B73" s="267" t="str">
        <f>CONCATENATE(A73,VLOOKUP($I$5,'Цвет мет. опор'!A:B,2,0),"/",VLOOKUP($J$5,'Цвет лючка'!A:B,2,0),".",VLOOKUP($K$5,'Цвет столешницы'!A:B,2,FALSE))</f>
        <v>EVL619/О/60*30/ANT/ANT.U003</v>
      </c>
      <c r="C73" s="652"/>
      <c r="D73" s="448" t="s">
        <v>48</v>
      </c>
      <c r="E73" s="652"/>
      <c r="F73" s="390">
        <v>68715</v>
      </c>
    </row>
    <row r="74" spans="1:6" ht="44.1" customHeight="1">
      <c r="A74" s="57" t="s">
        <v>1156</v>
      </c>
      <c r="B74" s="267" t="str">
        <f>CONCATENATE(A74,VLOOKUP($I$5,'Цвет мет. опор'!A:B,2,0),"/",VLOOKUP($J$5,'Цвет лючка'!A:B,2,0),".",VLOOKUP($K$5,'Цвет столешницы'!A:B,2,FALSE))</f>
        <v>EVL620/О/60*30/ANT/ANT.U003</v>
      </c>
      <c r="C74" s="591" t="s">
        <v>2015</v>
      </c>
      <c r="D74" s="448" t="s">
        <v>47</v>
      </c>
      <c r="E74" s="592"/>
      <c r="F74" s="390">
        <v>70517</v>
      </c>
    </row>
    <row r="75" spans="1:6" ht="44.1" customHeight="1">
      <c r="A75" s="57" t="s">
        <v>1157</v>
      </c>
      <c r="B75" s="267" t="str">
        <f>CONCATENATE(A75,VLOOKUP($I$5,'Цвет мет. опор'!A:B,2,0),"/",VLOOKUP($J$5,'Цвет лючка'!A:B,2,0),".",VLOOKUP($K$5,'Цвет столешницы'!A:B,2,FALSE))</f>
        <v>EVL621/О/60*30/ANT/ANT.U003</v>
      </c>
      <c r="C75" s="591"/>
      <c r="D75" s="448" t="s">
        <v>48</v>
      </c>
      <c r="E75" s="592"/>
      <c r="F75" s="390">
        <v>72120</v>
      </c>
    </row>
    <row r="76" spans="1:6" ht="33" customHeight="1">
      <c r="A76" s="57" t="s">
        <v>1158</v>
      </c>
      <c r="B76" s="267" t="str">
        <f>CONCATENATE(A76,VLOOKUP($I$5,'Цвет мет. опор'!A:B,2,0),"/",VLOOKUP($J$5,'Цвет лючка'!A:B,2,0),".",VLOOKUP($K$5,'Цвет столешницы'!A:B,2,FALSE))</f>
        <v>EVL622/О/60*30/ANT/ANT.U003</v>
      </c>
      <c r="C76" s="591" t="s">
        <v>2016</v>
      </c>
      <c r="D76" s="448" t="s">
        <v>41</v>
      </c>
      <c r="E76" s="580"/>
      <c r="F76" s="390">
        <v>41517</v>
      </c>
    </row>
    <row r="77" spans="1:6" ht="33" customHeight="1">
      <c r="A77" s="57" t="s">
        <v>1159</v>
      </c>
      <c r="B77" s="267" t="str">
        <f>CONCATENATE(A77,VLOOKUP($I$5,'Цвет мет. опор'!A:B,2,0),"/",VLOOKUP($J$5,'Цвет лючка'!A:B,2,0),".",VLOOKUP($K$5,'Цвет столешницы'!A:B,2,FALSE))</f>
        <v>EVL623/О/60*30/ANT/ANT.U003</v>
      </c>
      <c r="C77" s="591"/>
      <c r="D77" s="448" t="s">
        <v>42</v>
      </c>
      <c r="E77" s="580"/>
      <c r="F77" s="390">
        <v>43791</v>
      </c>
    </row>
    <row r="78" spans="1:6" ht="33.75" customHeight="1">
      <c r="A78" s="57" t="s">
        <v>1160</v>
      </c>
      <c r="B78" s="267" t="str">
        <f>CONCATENATE(A78,VLOOKUP($I$5,'Цвет мет. опор'!A:B,2,0),"/",VLOOKUP($J$5,'Цвет лючка'!A:B,2,0),".",VLOOKUP($K$5,'Цвет столешницы'!A:B,2,FALSE))</f>
        <v>EVL624/О/60*30/ANT/ANT.U003</v>
      </c>
      <c r="C78" s="591"/>
      <c r="D78" s="448" t="s">
        <v>43</v>
      </c>
      <c r="E78" s="580"/>
      <c r="F78" s="390">
        <v>45157</v>
      </c>
    </row>
    <row r="79" spans="1:6" ht="33" customHeight="1">
      <c r="A79" s="57" t="s">
        <v>1161</v>
      </c>
      <c r="B79" s="267" t="str">
        <f>CONCATENATE(A79,VLOOKUP($I$5,'Цвет мет. опор'!A:B,2,0),"/",VLOOKUP($J$5,'Цвет лючка'!A:B,2,0),".",VLOOKUP($K$5,'Цвет столешницы'!A:B,2,FALSE))</f>
        <v>EVL625/О/60*30/ANT/ANT.U003</v>
      </c>
      <c r="C79" s="591" t="s">
        <v>2017</v>
      </c>
      <c r="D79" s="448" t="s">
        <v>41</v>
      </c>
      <c r="E79" s="580"/>
      <c r="F79" s="390">
        <v>40674</v>
      </c>
    </row>
    <row r="80" spans="1:6" ht="33" customHeight="1">
      <c r="A80" s="57" t="s">
        <v>1162</v>
      </c>
      <c r="B80" s="267" t="str">
        <f>CONCATENATE(A80,VLOOKUP($I$5,'Цвет мет. опор'!A:B,2,0),"/",VLOOKUP($J$5,'Цвет лючка'!A:B,2,0),".",VLOOKUP($K$5,'Цвет столешницы'!A:B,2,FALSE))</f>
        <v>EVL626/О/60*30/ANT/ANT.U003</v>
      </c>
      <c r="C80" s="591"/>
      <c r="D80" s="448" t="s">
        <v>42</v>
      </c>
      <c r="E80" s="580"/>
      <c r="F80" s="390">
        <v>42789</v>
      </c>
    </row>
    <row r="81" spans="1:6" ht="33" customHeight="1">
      <c r="A81" s="57" t="s">
        <v>1163</v>
      </c>
      <c r="B81" s="267" t="str">
        <f>CONCATENATE(A81,VLOOKUP($I$5,'Цвет мет. опор'!A:B,2,0),"/",VLOOKUP($J$5,'Цвет лючка'!A:B,2,0),".",VLOOKUP($K$5,'Цвет столешницы'!A:B,2,FALSE))</f>
        <v>EVL627/О/60*30/ANT/ANT.U003</v>
      </c>
      <c r="C81" s="591"/>
      <c r="D81" s="448" t="s">
        <v>43</v>
      </c>
      <c r="E81" s="580"/>
      <c r="F81" s="390">
        <v>44583</v>
      </c>
    </row>
    <row r="82" spans="1:6" ht="33" customHeight="1">
      <c r="A82" s="57" t="s">
        <v>1164</v>
      </c>
      <c r="B82" s="267" t="str">
        <f>CONCATENATE(A82,VLOOKUP($I$5,'Цвет мет. опор'!A:B,2,0),"/",VLOOKUP($J$5,'Цвет лючка'!A:B,2,0),".",VLOOKUP($K$5,'Цвет столешницы'!A:B,2,FALSE))</f>
        <v>EVL628/О/60*30/ANT/ANT.U003</v>
      </c>
      <c r="C82" s="591" t="s">
        <v>2046</v>
      </c>
      <c r="D82" s="448" t="s">
        <v>41</v>
      </c>
      <c r="E82" s="580"/>
      <c r="F82" s="390">
        <v>41946</v>
      </c>
    </row>
    <row r="83" spans="1:6" ht="33" customHeight="1">
      <c r="A83" s="57" t="s">
        <v>1165</v>
      </c>
      <c r="B83" s="267" t="str">
        <f>CONCATENATE(A83,VLOOKUP($I$5,'Цвет мет. опор'!A:B,2,0),"/",VLOOKUP($J$5,'Цвет лючка'!A:B,2,0),".",VLOOKUP($K$5,'Цвет столешницы'!A:B,2,FALSE))</f>
        <v>EVL629/О/60*30/ANT/ANT.U003</v>
      </c>
      <c r="C83" s="591"/>
      <c r="D83" s="448" t="s">
        <v>42</v>
      </c>
      <c r="E83" s="580"/>
      <c r="F83" s="390">
        <v>44169</v>
      </c>
    </row>
    <row r="84" spans="1:6" ht="33" customHeight="1" thickBot="1">
      <c r="A84" s="57" t="s">
        <v>1166</v>
      </c>
      <c r="B84" s="267" t="str">
        <f>CONCATENATE(A84,VLOOKUP($I$5,'Цвет мет. опор'!A:B,2,0),"/",VLOOKUP($J$5,'Цвет лючка'!A:B,2,0),".",VLOOKUP($K$5,'Цвет столешницы'!A:B,2,FALSE))</f>
        <v>EVL630/О/60*30/ANT/ANT.U003</v>
      </c>
      <c r="C84" s="591"/>
      <c r="D84" s="448" t="s">
        <v>43</v>
      </c>
      <c r="E84" s="580"/>
      <c r="F84" s="390">
        <v>45506</v>
      </c>
    </row>
    <row r="85" spans="1:6" s="14" customFormat="1" ht="33" customHeight="1">
      <c r="A85" s="133" t="s">
        <v>1167</v>
      </c>
      <c r="B85" s="267" t="str">
        <f>CONCATENATE(A85,VLOOKUP($I$5,'Цвет мет. опор'!A:B,2,0),"/",VLOOKUP($J$5,'Цвет лючка'!A:B,2,0),".",VLOOKUP($K$5,'Цвет столешницы'!A:B,2,FALSE))</f>
        <v>EVL631/О/60*30/ANT/ANT.U003</v>
      </c>
      <c r="C85" s="591" t="s">
        <v>2018</v>
      </c>
      <c r="D85" s="448" t="s">
        <v>350</v>
      </c>
      <c r="E85" s="573"/>
      <c r="F85" s="390">
        <v>46267</v>
      </c>
    </row>
    <row r="86" spans="1:6" s="14" customFormat="1" ht="33" customHeight="1">
      <c r="A86" s="131" t="s">
        <v>1168</v>
      </c>
      <c r="B86" s="267" t="str">
        <f>CONCATENATE(A86,VLOOKUP($I$5,'Цвет мет. опор'!A:B,2,0),"/",VLOOKUP($J$5,'Цвет лючка'!A:B,2,0),".",VLOOKUP($K$5,'Цвет столешницы'!A:B,2,FALSE))</f>
        <v>EVL632/О/60*30/ANT/ANT.U003</v>
      </c>
      <c r="C86" s="591"/>
      <c r="D86" s="448" t="s">
        <v>351</v>
      </c>
      <c r="E86" s="573"/>
      <c r="F86" s="390">
        <v>48650</v>
      </c>
    </row>
    <row r="87" spans="1:6" s="14" customFormat="1" ht="33" customHeight="1" thickBot="1">
      <c r="A87" s="132" t="s">
        <v>1169</v>
      </c>
      <c r="B87" s="267" t="str">
        <f>CONCATENATE(A87,VLOOKUP($I$5,'Цвет мет. опор'!A:B,2,0),"/",VLOOKUP($J$5,'Цвет лючка'!A:B,2,0),".",VLOOKUP($K$5,'Цвет столешницы'!A:B,2,FALSE))</f>
        <v>EVL633/О/60*30/ANT/ANT.U003</v>
      </c>
      <c r="C87" s="591"/>
      <c r="D87" s="448" t="s">
        <v>352</v>
      </c>
      <c r="E87" s="573"/>
      <c r="F87" s="390">
        <v>50433</v>
      </c>
    </row>
    <row r="88" spans="1:6" ht="33" customHeight="1">
      <c r="A88" s="57" t="s">
        <v>1170</v>
      </c>
      <c r="B88" s="267" t="str">
        <f>CONCATENATE(A88,VLOOKUP($I$5,'Цвет мет. опор'!A:B,2,0),"/",VLOOKUP($J$5,'Цвет лючка'!A:B,2,0),".",VLOOKUP($K$5,'Цвет столешницы'!A:B,2,FALSE))</f>
        <v>EVL634/О/60*30/ANT/ANT.U003</v>
      </c>
      <c r="C88" s="591" t="s">
        <v>2019</v>
      </c>
      <c r="D88" s="448" t="s">
        <v>350</v>
      </c>
      <c r="E88" s="580"/>
      <c r="F88" s="390">
        <v>46723</v>
      </c>
    </row>
    <row r="89" spans="1:6" ht="33" customHeight="1">
      <c r="A89" s="57" t="s">
        <v>1171</v>
      </c>
      <c r="B89" s="267" t="str">
        <f>CONCATENATE(A89,VLOOKUP($I$5,'Цвет мет. опор'!A:B,2,0),"/",VLOOKUP($J$5,'Цвет лючка'!A:B,2,0),".",VLOOKUP($K$5,'Цвет столешницы'!A:B,2,FALSE))</f>
        <v>EVL635/О/60*30/ANT/ANT.U003</v>
      </c>
      <c r="C89" s="591"/>
      <c r="D89" s="448" t="s">
        <v>351</v>
      </c>
      <c r="E89" s="580"/>
      <c r="F89" s="390">
        <v>49444</v>
      </c>
    </row>
    <row r="90" spans="1:6" ht="33" customHeight="1">
      <c r="A90" s="57" t="s">
        <v>1172</v>
      </c>
      <c r="B90" s="267" t="str">
        <f>CONCATENATE(A90,VLOOKUP($I$5,'Цвет мет. опор'!A:B,2,0),"/",VLOOKUP($J$5,'Цвет лючка'!A:B,2,0),".",VLOOKUP($K$5,'Цвет столешницы'!A:B,2,FALSE))</f>
        <v>EVL636/О/60*30/ANT/ANT.U003</v>
      </c>
      <c r="C90" s="591"/>
      <c r="D90" s="448" t="s">
        <v>352</v>
      </c>
      <c r="E90" s="580"/>
      <c r="F90" s="390">
        <v>51289</v>
      </c>
    </row>
    <row r="91" spans="1:6" ht="33" customHeight="1">
      <c r="A91" s="57" t="s">
        <v>1173</v>
      </c>
      <c r="B91" s="267" t="str">
        <f>CONCATENATE(A91,VLOOKUP($I$5,'Цвет мет. опор'!A:B,2,0),"/",VLOOKUP($J$5,'Цвет лючка'!A:B,2,0),".",VLOOKUP($K$5,'Цвет столешницы'!A:B,2,FALSE))</f>
        <v>EVL637/О/60*30/ANT/ANT.U003</v>
      </c>
      <c r="C91" s="591" t="s">
        <v>2020</v>
      </c>
      <c r="D91" s="448" t="s">
        <v>350</v>
      </c>
      <c r="E91" s="580"/>
      <c r="F91" s="390">
        <v>46790</v>
      </c>
    </row>
    <row r="92" spans="1:6" ht="33" customHeight="1">
      <c r="A92" s="57" t="s">
        <v>1174</v>
      </c>
      <c r="B92" s="267" t="str">
        <f>CONCATENATE(A92,VLOOKUP($I$5,'Цвет мет. опор'!A:B,2,0),"/",VLOOKUP($J$5,'Цвет лючка'!A:B,2,0),".",VLOOKUP($K$5,'Цвет столешницы'!A:B,2,FALSE))</f>
        <v>EVL638/О/60*30/ANT/ANT.U003</v>
      </c>
      <c r="C92" s="591"/>
      <c r="D92" s="448" t="s">
        <v>351</v>
      </c>
      <c r="E92" s="580"/>
      <c r="F92" s="390">
        <v>49658</v>
      </c>
    </row>
    <row r="93" spans="1:6" ht="33" customHeight="1" thickBot="1">
      <c r="A93" s="57" t="s">
        <v>1175</v>
      </c>
      <c r="B93" s="267" t="str">
        <f>CONCATENATE(A93,VLOOKUP($I$5,'Цвет мет. опор'!A:B,2,0),"/",VLOOKUP($J$5,'Цвет лючка'!A:B,2,0),".",VLOOKUP($K$5,'Цвет столешницы'!A:B,2,FALSE))</f>
        <v>EVL639/О/60*30/ANT/ANT.U003</v>
      </c>
      <c r="C93" s="591"/>
      <c r="D93" s="448" t="s">
        <v>352</v>
      </c>
      <c r="E93" s="580"/>
      <c r="F93" s="390">
        <v>51260</v>
      </c>
    </row>
    <row r="94" spans="1:6" ht="94.5" customHeight="1" thickBot="1">
      <c r="A94" s="283" t="s">
        <v>1383</v>
      </c>
      <c r="B94" s="267" t="str">
        <f>CONCATENATE(A94,VLOOKUP($I$5,'Цвет мет. опор'!A:B,2,0),"/",VLOOKUP($J$5,'Цвет лючка'!A:B,2,0),".",VLOOKUP($K$5,'Цвет столешницы'!A:B,2,FALSE))</f>
        <v>EVL180/O/60*30/ANT/ANT.U003</v>
      </c>
      <c r="C94" s="286" t="s">
        <v>1378</v>
      </c>
      <c r="D94" s="263" t="s">
        <v>1379</v>
      </c>
      <c r="E94" s="284"/>
      <c r="F94" s="390">
        <v>13644</v>
      </c>
    </row>
    <row r="95" spans="1:6" s="14" customFormat="1" ht="45.95" customHeight="1">
      <c r="A95" s="516" t="s">
        <v>1176</v>
      </c>
      <c r="B95" s="267" t="str">
        <f>CONCATENATE(A95,VLOOKUP($I$5,'Цвет мет. опор'!A:B,2,0),"/",VLOOKUP($J$5,'Цвет лючка'!A:B,2,0),".",VLOOKUP($K$5,'Цвет столешницы'!A:B,2,FALSE))</f>
        <v>EVL135/О/60*30/ANT/ANT.U003</v>
      </c>
      <c r="C95" s="591" t="s">
        <v>2007</v>
      </c>
      <c r="D95" s="450" t="s">
        <v>19</v>
      </c>
      <c r="E95" s="592"/>
      <c r="F95" s="390">
        <v>15826</v>
      </c>
    </row>
    <row r="96" spans="1:6" s="14" customFormat="1" ht="51.75" customHeight="1" thickBot="1">
      <c r="A96" s="97" t="s">
        <v>1177</v>
      </c>
      <c r="B96" s="267" t="str">
        <f>CONCATENATE(A96,VLOOKUP($I$5,'Цвет мет. опор'!A:B,2,0),"/",VLOOKUP($J$5,'Цвет лючка'!A:B,2,0),".",VLOOKUP($K$5,'Цвет столешницы'!A:B,2,FALSE))</f>
        <v>EVL137/О/60*30/ANT/ANT.U003</v>
      </c>
      <c r="C96" s="591"/>
      <c r="D96" s="450" t="s">
        <v>31</v>
      </c>
      <c r="E96" s="592"/>
      <c r="F96" s="390">
        <v>16501</v>
      </c>
    </row>
    <row r="97" spans="1:6" ht="21.95" customHeight="1">
      <c r="A97" s="118" t="s">
        <v>1178</v>
      </c>
      <c r="B97" s="267" t="str">
        <f>CONCATENATE(A97,VLOOKUP($I$5,'Цвет мет. опор'!A:B,2,0),"/",VLOOKUP($J$5,'Цвет лючка'!A:B,2,0),".",VLOOKUP($K$5,'Цвет столешницы'!A:B,2,FALSE))</f>
        <v>EVL701/О/60*30/ANT/ANT.U003</v>
      </c>
      <c r="C97" s="591" t="s">
        <v>510</v>
      </c>
      <c r="D97" s="450" t="s">
        <v>331</v>
      </c>
      <c r="E97" s="636" t="s">
        <v>413</v>
      </c>
      <c r="F97" s="390">
        <v>38643</v>
      </c>
    </row>
    <row r="98" spans="1:6" s="14" customFormat="1" ht="21.95" customHeight="1">
      <c r="A98" s="131" t="s">
        <v>1179</v>
      </c>
      <c r="B98" s="267" t="str">
        <f>CONCATENATE(A98,VLOOKUP($I$5,'Цвет мет. опор'!A:B,2,0),"/",VLOOKUP($J$5,'Цвет лючка'!A:B,2,0),".",VLOOKUP($K$5,'Цвет столешницы'!A:B,2,FALSE))</f>
        <v>EVL702/О/60*30/ANT/ANT.U003</v>
      </c>
      <c r="C98" s="591"/>
      <c r="D98" s="450" t="s">
        <v>332</v>
      </c>
      <c r="E98" s="637"/>
      <c r="F98" s="390">
        <v>38825</v>
      </c>
    </row>
    <row r="99" spans="1:6" s="14" customFormat="1" ht="21.95" customHeight="1">
      <c r="A99" s="131" t="s">
        <v>1180</v>
      </c>
      <c r="B99" s="267" t="str">
        <f>CONCATENATE(A99,VLOOKUP($I$5,'Цвет мет. опор'!A:B,2,0),"/",VLOOKUP($J$5,'Цвет лючка'!A:B,2,0),".",VLOOKUP($K$5,'Цвет столешницы'!A:B,2,FALSE))</f>
        <v>EVL703/О/60*30/ANT/ANT.U003</v>
      </c>
      <c r="C99" s="591"/>
      <c r="D99" s="450" t="s">
        <v>333</v>
      </c>
      <c r="E99" s="637"/>
      <c r="F99" s="390">
        <v>40239</v>
      </c>
    </row>
    <row r="100" spans="1:6" s="14" customFormat="1" ht="21.95" customHeight="1">
      <c r="A100" s="131" t="s">
        <v>1181</v>
      </c>
      <c r="B100" s="267" t="str">
        <f>CONCATENATE(A100,VLOOKUP($I$5,'Цвет мет. опор'!A:B,2,0),"/",VLOOKUP($J$5,'Цвет лючка'!A:B,2,0),".",VLOOKUP($K$5,'Цвет столешницы'!A:B,2,FALSE))</f>
        <v>EVL704/О/60*30/ANT/ANT.U003</v>
      </c>
      <c r="C100" s="591"/>
      <c r="D100" s="450" t="s">
        <v>334</v>
      </c>
      <c r="E100" s="637"/>
      <c r="F100" s="390">
        <v>41136</v>
      </c>
    </row>
    <row r="101" spans="1:6" s="14" customFormat="1" ht="27" customHeight="1" thickBot="1">
      <c r="A101" s="132" t="s">
        <v>1182</v>
      </c>
      <c r="B101" s="267" t="str">
        <f>CONCATENATE(A101,VLOOKUP($I$5,'Цвет мет. опор'!A:B,2,0),"/",VLOOKUP($J$5,'Цвет лючка'!A:B,2,0),".",VLOOKUP($K$5,'Цвет столешницы'!A:B,2,FALSE))</f>
        <v>EVL705/О/60*30/ANT/ANT.U003</v>
      </c>
      <c r="C101" s="591"/>
      <c r="D101" s="450" t="s">
        <v>335</v>
      </c>
      <c r="E101" s="637"/>
      <c r="F101" s="390">
        <v>41910</v>
      </c>
    </row>
    <row r="102" spans="1:6" s="14" customFormat="1" ht="21.95" customHeight="1">
      <c r="A102" s="97" t="s">
        <v>1183</v>
      </c>
      <c r="B102" s="267" t="str">
        <f>CONCATENATE(A102,VLOOKUP($I$5,'Цвет мет. опор'!A:B,2,0),"/",VLOOKUP($J$5,'Цвет лючка'!A:B,2,0),".",VLOOKUP($K$5,'Цвет столешницы'!A:B,2,FALSE))</f>
        <v>EVL706/О/60*30/ANT/ANT.U003</v>
      </c>
      <c r="C102" s="591" t="s">
        <v>511</v>
      </c>
      <c r="D102" s="450" t="s">
        <v>367</v>
      </c>
      <c r="E102" s="636" t="s">
        <v>414</v>
      </c>
      <c r="F102" s="390">
        <v>66155</v>
      </c>
    </row>
    <row r="103" spans="1:6" s="14" customFormat="1" ht="21.95" customHeight="1">
      <c r="A103" s="97" t="s">
        <v>1184</v>
      </c>
      <c r="B103" s="267" t="str">
        <f>CONCATENATE(A103,VLOOKUP($I$5,'Цвет мет. опор'!A:B,2,0),"/",VLOOKUP($J$5,'Цвет лючка'!A:B,2,0),".",VLOOKUP($K$5,'Цвет столешницы'!A:B,2,FALSE))</f>
        <v>EVL707/О/60*30/ANT/ANT.U003</v>
      </c>
      <c r="C103" s="591"/>
      <c r="D103" s="450" t="s">
        <v>368</v>
      </c>
      <c r="E103" s="637"/>
      <c r="F103" s="390">
        <v>68056</v>
      </c>
    </row>
    <row r="104" spans="1:6" s="14" customFormat="1" ht="21.95" customHeight="1">
      <c r="A104" s="97" t="s">
        <v>1185</v>
      </c>
      <c r="B104" s="267" t="str">
        <f>CONCATENATE(A104,VLOOKUP($I$5,'Цвет мет. опор'!A:B,2,0),"/",VLOOKUP($J$5,'Цвет лючка'!A:B,2,0),".",VLOOKUP($K$5,'Цвет столешницы'!A:B,2,FALSE))</f>
        <v>EVL708/О/60*30/ANT/ANT.U003</v>
      </c>
      <c r="C104" s="591"/>
      <c r="D104" s="450" t="s">
        <v>369</v>
      </c>
      <c r="E104" s="637"/>
      <c r="F104" s="390">
        <v>69926</v>
      </c>
    </row>
    <row r="105" spans="1:6" s="14" customFormat="1" ht="21.95" customHeight="1">
      <c r="A105" s="97" t="s">
        <v>1186</v>
      </c>
      <c r="B105" s="267" t="str">
        <f>CONCATENATE(A105,VLOOKUP($I$5,'Цвет мет. опор'!A:B,2,0),"/",VLOOKUP($J$5,'Цвет лючка'!A:B,2,0),".",VLOOKUP($K$5,'Цвет столешницы'!A:B,2,FALSE))</f>
        <v>EVL709/О/60*30/ANT/ANT.U003</v>
      </c>
      <c r="C105" s="591"/>
      <c r="D105" s="450" t="s">
        <v>370</v>
      </c>
      <c r="E105" s="637"/>
      <c r="F105" s="390">
        <v>71141</v>
      </c>
    </row>
    <row r="106" spans="1:6" s="46" customFormat="1" ht="21.95" customHeight="1">
      <c r="A106" s="98" t="s">
        <v>1187</v>
      </c>
      <c r="B106" s="267" t="str">
        <f>CONCATENATE(A106,VLOOKUP($I$5,'Цвет мет. опор'!A:B,2,0),"/",VLOOKUP($J$5,'Цвет лючка'!A:B,2,0),".",VLOOKUP($K$5,'Цвет столешницы'!A:B,2,FALSE))</f>
        <v>EVL710/О/60*30/ANT/ANT.U003</v>
      </c>
      <c r="C106" s="591"/>
      <c r="D106" s="450" t="s">
        <v>371</v>
      </c>
      <c r="E106" s="637"/>
      <c r="F106" s="390">
        <v>72786</v>
      </c>
    </row>
    <row r="107" spans="1:6" s="14" customFormat="1" ht="24.95" customHeight="1">
      <c r="A107" s="97" t="s">
        <v>1188</v>
      </c>
      <c r="B107" s="267" t="str">
        <f>CONCATENATE(A107,VLOOKUP($I$5,'Цвет мет. опор'!A:B,2,0),"/",VLOOKUP($J$5,'Цвет лючка'!A:B,2,0),".",VLOOKUP($K$5,'Цвет столешницы'!A:B,2,FALSE))</f>
        <v>EVL711/О/60*30/ANT/ANT.U003</v>
      </c>
      <c r="C107" s="591" t="s">
        <v>512</v>
      </c>
      <c r="D107" s="450" t="s">
        <v>366</v>
      </c>
      <c r="E107" s="636" t="s">
        <v>2771</v>
      </c>
      <c r="F107" s="390">
        <v>59440</v>
      </c>
    </row>
    <row r="108" spans="1:6" s="14" customFormat="1" ht="24.95" customHeight="1">
      <c r="A108" s="97" t="s">
        <v>1189</v>
      </c>
      <c r="B108" s="267" t="str">
        <f>CONCATENATE(A108,VLOOKUP($I$5,'Цвет мет. опор'!A:B,2,0),"/",VLOOKUP($J$5,'Цвет лючка'!A:B,2,0),".",VLOOKUP($K$5,'Цвет столешницы'!A:B,2,FALSE))</f>
        <v>EVL712/О/60*30/ANT/ANT.U003</v>
      </c>
      <c r="C108" s="591"/>
      <c r="D108" s="450" t="s">
        <v>372</v>
      </c>
      <c r="E108" s="636"/>
      <c r="F108" s="390">
        <v>60780</v>
      </c>
    </row>
    <row r="109" spans="1:6" s="14" customFormat="1" ht="24.95" customHeight="1">
      <c r="A109" s="97" t="s">
        <v>1190</v>
      </c>
      <c r="B109" s="267" t="str">
        <f>CONCATENATE(A109,VLOOKUP($I$5,'Цвет мет. опор'!A:B,2,0),"/",VLOOKUP($J$5,'Цвет лючка'!A:B,2,0),".",VLOOKUP($K$5,'Цвет столешницы'!A:B,2,FALSE))</f>
        <v>EVL713/О/60*30/ANT/ANT.U003</v>
      </c>
      <c r="C109" s="591"/>
      <c r="D109" s="450" t="s">
        <v>373</v>
      </c>
      <c r="E109" s="636"/>
      <c r="F109" s="390">
        <v>62377</v>
      </c>
    </row>
    <row r="110" spans="1:6" s="14" customFormat="1" ht="24.95" customHeight="1">
      <c r="A110" s="97" t="s">
        <v>1191</v>
      </c>
      <c r="B110" s="267" t="str">
        <f>CONCATENATE(A110,VLOOKUP($I$5,'Цвет мет. опор'!A:B,2,0),"/",VLOOKUP($J$5,'Цвет лючка'!A:B,2,0),".",VLOOKUP($K$5,'Цвет столешницы'!A:B,2,FALSE))</f>
        <v>EVL714/О/60*30/ANT/ANT.U003</v>
      </c>
      <c r="C110" s="591"/>
      <c r="D110" s="450" t="s">
        <v>374</v>
      </c>
      <c r="E110" s="636"/>
      <c r="F110" s="390">
        <v>62742</v>
      </c>
    </row>
    <row r="111" spans="1:6" s="14" customFormat="1" ht="24.95" customHeight="1">
      <c r="A111" s="97" t="s">
        <v>1192</v>
      </c>
      <c r="B111" s="267" t="str">
        <f>CONCATENATE(A111,VLOOKUP($I$5,'Цвет мет. опор'!A:B,2,0),"/",VLOOKUP($J$5,'Цвет лючка'!A:B,2,0),".",VLOOKUP($K$5,'Цвет столешницы'!A:B,2,FALSE))</f>
        <v>EVL715/О/60*30/ANT/ANT.U003</v>
      </c>
      <c r="C111" s="591"/>
      <c r="D111" s="450" t="s">
        <v>415</v>
      </c>
      <c r="E111" s="636"/>
      <c r="F111" s="390">
        <v>66071</v>
      </c>
    </row>
    <row r="112" spans="1:6" s="14" customFormat="1" ht="24.95" customHeight="1">
      <c r="A112" s="97" t="s">
        <v>1193</v>
      </c>
      <c r="B112" s="267" t="str">
        <f>CONCATENATE(A112,VLOOKUP($I$5,'Цвет мет. опор'!A:B,2,0),"/",VLOOKUP($J$5,'Цвет лючка'!A:B,2,0),".",VLOOKUP($K$5,'Цвет столешницы'!A:B,2,FALSE))</f>
        <v>EVL716/О/60*30/ANT/ANT.U003</v>
      </c>
      <c r="C112" s="591" t="s">
        <v>512</v>
      </c>
      <c r="D112" s="450" t="s">
        <v>416</v>
      </c>
      <c r="E112" s="636" t="s">
        <v>2772</v>
      </c>
      <c r="F112" s="390">
        <v>64796</v>
      </c>
    </row>
    <row r="113" spans="1:6" s="14" customFormat="1" ht="24.95" customHeight="1">
      <c r="A113" s="97" t="s">
        <v>1194</v>
      </c>
      <c r="B113" s="267" t="str">
        <f>CONCATENATE(A113,VLOOKUP($I$5,'Цвет мет. опор'!A:B,2,0),"/",VLOOKUP($J$5,'Цвет лючка'!A:B,2,0),".",VLOOKUP($K$5,'Цвет столешницы'!A:B,2,FALSE))</f>
        <v>EVL717/О/60*30/ANT/ANT.U003</v>
      </c>
      <c r="C113" s="591"/>
      <c r="D113" s="450" t="s">
        <v>375</v>
      </c>
      <c r="E113" s="636"/>
      <c r="F113" s="390">
        <v>66136</v>
      </c>
    </row>
    <row r="114" spans="1:6" s="14" customFormat="1" ht="24.95" customHeight="1">
      <c r="A114" s="97" t="s">
        <v>1195</v>
      </c>
      <c r="B114" s="267" t="str">
        <f>CONCATENATE(A114,VLOOKUP($I$5,'Цвет мет. опор'!A:B,2,0),"/",VLOOKUP($J$5,'Цвет лючка'!A:B,2,0),".",VLOOKUP($K$5,'Цвет столешницы'!A:B,2,FALSE))</f>
        <v>EVL718/О/60*30/ANT/ANT.U003</v>
      </c>
      <c r="C114" s="591"/>
      <c r="D114" s="450" t="s">
        <v>376</v>
      </c>
      <c r="E114" s="636"/>
      <c r="F114" s="390">
        <v>67733</v>
      </c>
    </row>
    <row r="115" spans="1:6" s="14" customFormat="1" ht="24.95" customHeight="1">
      <c r="A115" s="97" t="s">
        <v>1196</v>
      </c>
      <c r="B115" s="267" t="str">
        <f>CONCATENATE(A115,VLOOKUP($I$5,'Цвет мет. опор'!A:B,2,0),"/",VLOOKUP($J$5,'Цвет лючка'!A:B,2,0),".",VLOOKUP($K$5,'Цвет столешницы'!A:B,2,FALSE))</f>
        <v>EVL719/О/60*30/ANT/ANT.U003</v>
      </c>
      <c r="C115" s="591"/>
      <c r="D115" s="450" t="s">
        <v>377</v>
      </c>
      <c r="E115" s="636"/>
      <c r="F115" s="390">
        <v>68098</v>
      </c>
    </row>
    <row r="116" spans="1:6" s="14" customFormat="1" ht="24.95" customHeight="1">
      <c r="A116" s="97" t="s">
        <v>1197</v>
      </c>
      <c r="B116" s="267" t="str">
        <f>CONCATENATE(A116,VLOOKUP($I$5,'Цвет мет. опор'!A:B,2,0),"/",VLOOKUP($J$5,'Цвет лючка'!A:B,2,0),".",VLOOKUP($K$5,'Цвет столешницы'!A:B,2,FALSE))</f>
        <v>EVL720/О/60*30/ANT/ANT.U003</v>
      </c>
      <c r="C116" s="591"/>
      <c r="D116" s="450" t="s">
        <v>417</v>
      </c>
      <c r="E116" s="636"/>
      <c r="F116" s="390">
        <v>71427</v>
      </c>
    </row>
    <row r="117" spans="1:6" s="14" customFormat="1" ht="24.95" customHeight="1">
      <c r="A117" s="97" t="s">
        <v>1198</v>
      </c>
      <c r="B117" s="267" t="str">
        <f>CONCATENATE(A117,VLOOKUP($I$5,'Цвет мет. опор'!A:B,2,0),"/",VLOOKUP($J$5,'Цвет лючка'!A:B,2,0),".",VLOOKUP($K$5,'Цвет столешницы'!A:B,2,FALSE))</f>
        <v>EVL721/О/60*30/ANT/ANT.U003</v>
      </c>
      <c r="C117" s="591" t="s">
        <v>513</v>
      </c>
      <c r="D117" s="450" t="s">
        <v>423</v>
      </c>
      <c r="E117" s="636" t="s">
        <v>2773</v>
      </c>
      <c r="F117" s="390">
        <v>47159</v>
      </c>
    </row>
    <row r="118" spans="1:6" s="14" customFormat="1" ht="24.95" customHeight="1">
      <c r="A118" s="97" t="s">
        <v>1199</v>
      </c>
      <c r="B118" s="267" t="str">
        <f>CONCATENATE(A118,VLOOKUP($I$5,'Цвет мет. опор'!A:B,2,0),"/",VLOOKUP($J$5,'Цвет лючка'!A:B,2,0),".",VLOOKUP($K$5,'Цвет столешницы'!A:B,2,FALSE))</f>
        <v>EVL722/О/60*30/ANT/ANT.U003</v>
      </c>
      <c r="C118" s="591"/>
      <c r="D118" s="450" t="s">
        <v>337</v>
      </c>
      <c r="E118" s="636"/>
      <c r="F118" s="390">
        <v>47948</v>
      </c>
    </row>
    <row r="119" spans="1:6" s="14" customFormat="1" ht="24.95" customHeight="1">
      <c r="A119" s="97" t="s">
        <v>1200</v>
      </c>
      <c r="B119" s="267" t="str">
        <f>CONCATENATE(A119,VLOOKUP($I$5,'Цвет мет. опор'!A:B,2,0),"/",VLOOKUP($J$5,'Цвет лючка'!A:B,2,0),".",VLOOKUP($K$5,'Цвет столешницы'!A:B,2,FALSE))</f>
        <v>EVL723/О/60*30/ANT/ANT.U003</v>
      </c>
      <c r="C119" s="591"/>
      <c r="D119" s="450" t="s">
        <v>338</v>
      </c>
      <c r="E119" s="636"/>
      <c r="F119" s="390">
        <v>48756</v>
      </c>
    </row>
    <row r="120" spans="1:6" s="14" customFormat="1" ht="24.95" customHeight="1">
      <c r="A120" s="97" t="s">
        <v>1201</v>
      </c>
      <c r="B120" s="267" t="str">
        <f>CONCATENATE(A120,VLOOKUP($I$5,'Цвет мет. опор'!A:B,2,0),"/",VLOOKUP($J$5,'Цвет лючка'!A:B,2,0),".",VLOOKUP($K$5,'Цвет столешницы'!A:B,2,FALSE))</f>
        <v>EVL724/О/60*30/ANT/ANT.U003</v>
      </c>
      <c r="C120" s="591"/>
      <c r="D120" s="450" t="s">
        <v>339</v>
      </c>
      <c r="E120" s="636"/>
      <c r="F120" s="390">
        <v>49652</v>
      </c>
    </row>
    <row r="121" spans="1:6" s="14" customFormat="1" ht="24.95" customHeight="1">
      <c r="A121" s="97" t="s">
        <v>1202</v>
      </c>
      <c r="B121" s="267" t="str">
        <f>CONCATENATE(A121,VLOOKUP($I$5,'Цвет мет. опор'!A:B,2,0),"/",VLOOKUP($J$5,'Цвет лючка'!A:B,2,0),".",VLOOKUP($K$5,'Цвет столешницы'!A:B,2,FALSE))</f>
        <v>EVL725/О/60*30/ANT/ANT.U003</v>
      </c>
      <c r="C121" s="591"/>
      <c r="D121" s="450" t="s">
        <v>424</v>
      </c>
      <c r="E121" s="636"/>
      <c r="F121" s="390">
        <v>50426</v>
      </c>
    </row>
    <row r="122" spans="1:6" s="14" customFormat="1" ht="24.95" customHeight="1">
      <c r="A122" s="97" t="s">
        <v>1203</v>
      </c>
      <c r="B122" s="267" t="str">
        <f>CONCATENATE(A122,VLOOKUP($I$5,'Цвет мет. опор'!A:B,2,0),"/",VLOOKUP($J$5,'Цвет лючка'!A:B,2,0),".",VLOOKUP($K$5,'Цвет столешницы'!A:B,2,FALSE))</f>
        <v>EVL726/О/60*30/ANT/ANT.U003</v>
      </c>
      <c r="C122" s="591" t="s">
        <v>512</v>
      </c>
      <c r="D122" s="450" t="s">
        <v>20</v>
      </c>
      <c r="E122" s="660" t="s">
        <v>2770</v>
      </c>
      <c r="F122" s="390">
        <v>90846</v>
      </c>
    </row>
    <row r="123" spans="1:6" s="14" customFormat="1" ht="24.95" customHeight="1">
      <c r="A123" s="97" t="s">
        <v>1204</v>
      </c>
      <c r="B123" s="267" t="str">
        <f>CONCATENATE(A123,VLOOKUP($I$5,'Цвет мет. опор'!A:B,2,0),"/",VLOOKUP($J$5,'Цвет лючка'!A:B,2,0),".",VLOOKUP($K$5,'Цвет столешницы'!A:B,2,FALSE))</f>
        <v>EVL727/О/60*30/ANT/ANT.U003</v>
      </c>
      <c r="C123" s="591"/>
      <c r="D123" s="450" t="s">
        <v>21</v>
      </c>
      <c r="E123" s="580"/>
      <c r="F123" s="390">
        <v>92185</v>
      </c>
    </row>
    <row r="124" spans="1:6" s="14" customFormat="1" ht="24.95" customHeight="1">
      <c r="A124" s="97" t="s">
        <v>1205</v>
      </c>
      <c r="B124" s="267" t="str">
        <f>CONCATENATE(A124,VLOOKUP($I$5,'Цвет мет. опор'!A:B,2,0),"/",VLOOKUP($J$5,'Цвет лючка'!A:B,2,0),".",VLOOKUP($K$5,'Цвет столешницы'!A:B,2,FALSE))</f>
        <v>EVL728/О/60*30/ANT/ANT.U003</v>
      </c>
      <c r="C124" s="591"/>
      <c r="D124" s="450" t="s">
        <v>22</v>
      </c>
      <c r="E124" s="580"/>
      <c r="F124" s="390">
        <v>93781</v>
      </c>
    </row>
    <row r="125" spans="1:6" s="14" customFormat="1" ht="24.95" customHeight="1">
      <c r="A125" s="97" t="s">
        <v>1206</v>
      </c>
      <c r="B125" s="267" t="str">
        <f>CONCATENATE(A125,VLOOKUP($I$5,'Цвет мет. опор'!A:B,2,0),"/",VLOOKUP($J$5,'Цвет лючка'!A:B,2,0),".",VLOOKUP($K$5,'Цвет столешницы'!A:B,2,FALSE))</f>
        <v>EVL729/О/60*30/ANT/ANT.U003</v>
      </c>
      <c r="C125" s="591"/>
      <c r="D125" s="450" t="s">
        <v>23</v>
      </c>
      <c r="E125" s="580"/>
      <c r="F125" s="390">
        <v>94146</v>
      </c>
    </row>
    <row r="126" spans="1:6" ht="24.95" customHeight="1">
      <c r="A126" s="57" t="s">
        <v>1207</v>
      </c>
      <c r="B126" s="267" t="str">
        <f>CONCATENATE(A126,VLOOKUP($I$5,'Цвет мет. опор'!A:B,2,0),"/",VLOOKUP($J$5,'Цвет лючка'!A:B,2,0),".",VLOOKUP($K$5,'Цвет столешницы'!A:B,2,FALSE))</f>
        <v>EVL730/О/60*30/ANT/ANT.U003</v>
      </c>
      <c r="C126" s="591"/>
      <c r="D126" s="450" t="s">
        <v>24</v>
      </c>
      <c r="E126" s="580"/>
      <c r="F126" s="390">
        <v>97476</v>
      </c>
    </row>
    <row r="127" spans="1:6" s="14" customFormat="1" ht="24.95" customHeight="1">
      <c r="A127" s="97" t="s">
        <v>1208</v>
      </c>
      <c r="B127" s="267" t="str">
        <f>CONCATENATE(A127,VLOOKUP($I$5,'Цвет мет. опор'!A:B,2,0),"/",VLOOKUP($J$5,'Цвет лючка'!A:B,2,0),".",VLOOKUP($K$5,'Цвет столешницы'!A:B,2,FALSE))</f>
        <v>EVL731/О/60*30/ANT/ANT.U003</v>
      </c>
      <c r="C127" s="591" t="s">
        <v>1448</v>
      </c>
      <c r="D127" s="450" t="s">
        <v>2072</v>
      </c>
      <c r="E127" s="592" t="s">
        <v>15</v>
      </c>
      <c r="F127" s="390">
        <v>38287</v>
      </c>
    </row>
    <row r="128" spans="1:6" s="14" customFormat="1" ht="24.95" customHeight="1">
      <c r="A128" s="97" t="s">
        <v>1209</v>
      </c>
      <c r="B128" s="267" t="str">
        <f>CONCATENATE(A128,VLOOKUP($I$5,'Цвет мет. опор'!A:B,2,0),"/",VLOOKUP($J$5,'Цвет лючка'!A:B,2,0),".",VLOOKUP($K$5,'Цвет столешницы'!A:B,2,FALSE))</f>
        <v>EVL732/О/60*30/ANT/ANT.U003</v>
      </c>
      <c r="C128" s="591"/>
      <c r="D128" s="450" t="s">
        <v>2073</v>
      </c>
      <c r="E128" s="592"/>
      <c r="F128" s="390">
        <v>38287</v>
      </c>
    </row>
    <row r="129" spans="1:6" s="14" customFormat="1" ht="24.95" customHeight="1">
      <c r="A129" s="97" t="s">
        <v>1210</v>
      </c>
      <c r="B129" s="267" t="str">
        <f>CONCATENATE(A129,VLOOKUP($I$5,'Цвет мет. опор'!A:B,2,0),"/",VLOOKUP($J$5,'Цвет лючка'!A:B,2,0),".",VLOOKUP($K$5,'Цвет столешницы'!A:B,2,FALSE))</f>
        <v>EVL733/О/60*30/ANT/ANT.U003</v>
      </c>
      <c r="C129" s="591"/>
      <c r="D129" s="450" t="s">
        <v>2074</v>
      </c>
      <c r="E129" s="592"/>
      <c r="F129" s="390">
        <v>38651</v>
      </c>
    </row>
    <row r="130" spans="1:6" s="14" customFormat="1" ht="24.95" customHeight="1">
      <c r="A130" s="97" t="s">
        <v>1211</v>
      </c>
      <c r="B130" s="267" t="str">
        <f>CONCATENATE(A130,VLOOKUP($I$5,'Цвет мет. опор'!A:B,2,0),"/",VLOOKUP($J$5,'Цвет лючка'!A:B,2,0),".",VLOOKUP($K$5,'Цвет столешницы'!A:B,2,FALSE))</f>
        <v>EVL734/О/60*30/ANT/ANT.U003</v>
      </c>
      <c r="C130" s="591"/>
      <c r="D130" s="450" t="s">
        <v>2075</v>
      </c>
      <c r="E130" s="592"/>
      <c r="F130" s="390">
        <v>38651</v>
      </c>
    </row>
    <row r="131" spans="1:6" s="14" customFormat="1" ht="24.95" customHeight="1">
      <c r="A131" s="97" t="s">
        <v>1212</v>
      </c>
      <c r="B131" s="267" t="str">
        <f>CONCATENATE(A131,VLOOKUP($I$5,'Цвет мет. опор'!A:B,2,0),"/",VLOOKUP($J$5,'Цвет лючка'!A:B,2,0),".",VLOOKUP($K$5,'Цвет столешницы'!A:B,2,FALSE))</f>
        <v>EVL735/О/60*30/ANT/ANT.U003</v>
      </c>
      <c r="C131" s="591"/>
      <c r="D131" s="450" t="s">
        <v>2076</v>
      </c>
      <c r="E131" s="592"/>
      <c r="F131" s="390">
        <v>39015</v>
      </c>
    </row>
    <row r="132" spans="1:6" s="14" customFormat="1" ht="24.95" customHeight="1" thickBot="1">
      <c r="A132" s="97" t="s">
        <v>1213</v>
      </c>
      <c r="B132" s="267" t="str">
        <f>CONCATENATE(A132,VLOOKUP($I$5,'Цвет мет. опор'!A:B,2,0),"/",VLOOKUP($J$5,'Цвет лючка'!A:B,2,0),".",VLOOKUP($K$5,'Цвет столешницы'!A:B,2,FALSE))</f>
        <v>EVL736/О/60*30/ANT/ANT.U003</v>
      </c>
      <c r="C132" s="591"/>
      <c r="D132" s="450" t="s">
        <v>2077</v>
      </c>
      <c r="E132" s="592"/>
      <c r="F132" s="390">
        <v>39015</v>
      </c>
    </row>
    <row r="133" spans="1:6" ht="16.5" thickBot="1">
      <c r="A133" s="94"/>
      <c r="B133" s="651" t="s">
        <v>25</v>
      </c>
      <c r="C133" s="651"/>
      <c r="D133" s="651"/>
      <c r="E133" s="651"/>
      <c r="F133" s="461"/>
    </row>
    <row r="134" spans="1:6" ht="27.95" customHeight="1">
      <c r="A134" s="57" t="s">
        <v>1214</v>
      </c>
      <c r="B134" s="267" t="str">
        <f>CONCATENATE(A134,VLOOKUP($I$5,'Цвет мет. опор'!A:B,2,0),"/",VLOOKUP($J$5,'Цвет лючка'!A:B,2,0),".",VLOOKUP($K$5,'Цвет столешницы'!A:B,2,FALSE))</f>
        <v>EVL645/О/60*30/ANT/ANT.U003</v>
      </c>
      <c r="C134" s="638" t="s">
        <v>514</v>
      </c>
      <c r="D134" s="263" t="s">
        <v>49</v>
      </c>
      <c r="E134" s="611"/>
      <c r="F134" s="390">
        <v>38761</v>
      </c>
    </row>
    <row r="135" spans="1:6" s="14" customFormat="1" ht="27.95" customHeight="1">
      <c r="A135" s="97" t="s">
        <v>1215</v>
      </c>
      <c r="B135" s="267" t="str">
        <f>CONCATENATE(A135,VLOOKUP($I$5,'Цвет мет. опор'!A:B,2,0),"/",VLOOKUP($J$5,'Цвет лючка'!A:B,2,0),".",VLOOKUP($K$5,'Цвет столешницы'!A:B,2,FALSE))</f>
        <v>EVL646/О/60*30/ANT/ANT.U003</v>
      </c>
      <c r="C135" s="638"/>
      <c r="D135" s="263" t="s">
        <v>50</v>
      </c>
      <c r="E135" s="611"/>
      <c r="F135" s="390">
        <v>40006</v>
      </c>
    </row>
    <row r="136" spans="1:6" s="14" customFormat="1" ht="27.95" customHeight="1">
      <c r="A136" s="97" t="s">
        <v>1216</v>
      </c>
      <c r="B136" s="267" t="str">
        <f>CONCATENATE(A136,VLOOKUP($I$5,'Цвет мет. опор'!A:B,2,0),"/",VLOOKUP($J$5,'Цвет лючка'!A:B,2,0),".",VLOOKUP($K$5,'Цвет столешницы'!A:B,2,FALSE))</f>
        <v>EVL647/О/60*30/ANT/ANT.U003</v>
      </c>
      <c r="C136" s="638"/>
      <c r="D136" s="263" t="s">
        <v>51</v>
      </c>
      <c r="E136" s="611"/>
      <c r="F136" s="390">
        <v>41743</v>
      </c>
    </row>
    <row r="137" spans="1:6" s="14" customFormat="1" ht="33" customHeight="1">
      <c r="A137" s="97" t="s">
        <v>1217</v>
      </c>
      <c r="B137" s="267" t="str">
        <f>CONCATENATE(A137,VLOOKUP($I$5,'Цвет мет. опор'!A:B,2,0),"/",VLOOKUP($J$5,'Цвет лючка'!A:B,2,0),".",VLOOKUP($K$5,'Цвет столешницы'!A:B,2,FALSE))</f>
        <v>EVL648/О/60*30/ANT/ANT.U003</v>
      </c>
      <c r="C137" s="638" t="s">
        <v>515</v>
      </c>
      <c r="D137" s="263" t="s">
        <v>52</v>
      </c>
      <c r="E137" s="611"/>
      <c r="F137" s="390">
        <v>40616</v>
      </c>
    </row>
    <row r="138" spans="1:6" s="14" customFormat="1" ht="33" customHeight="1">
      <c r="A138" s="97" t="s">
        <v>1218</v>
      </c>
      <c r="B138" s="267" t="str">
        <f>CONCATENATE(A138,VLOOKUP($I$5,'Цвет мет. опор'!A:B,2,0),"/",VLOOKUP($J$5,'Цвет лючка'!A:B,2,0),".",VLOOKUP($K$5,'Цвет столешницы'!A:B,2,FALSE))</f>
        <v>EVL649/О/60*30/ANT/ANT.U003</v>
      </c>
      <c r="C138" s="638"/>
      <c r="D138" s="263" t="s">
        <v>53</v>
      </c>
      <c r="E138" s="611"/>
      <c r="F138" s="390">
        <v>42162</v>
      </c>
    </row>
    <row r="139" spans="1:6" s="14" customFormat="1" ht="33" customHeight="1">
      <c r="A139" s="97" t="s">
        <v>1219</v>
      </c>
      <c r="B139" s="267" t="str">
        <f>CONCATENATE(A139,VLOOKUP($I$5,'Цвет мет. опор'!A:B,2,0),"/",VLOOKUP($J$5,'Цвет лючка'!A:B,2,0),".",VLOOKUP($K$5,'Цвет столешницы'!A:B,2,FALSE))</f>
        <v>EVL650/О/60*30/ANT/ANT.U003</v>
      </c>
      <c r="C139" s="638"/>
      <c r="D139" s="263" t="s">
        <v>54</v>
      </c>
      <c r="E139" s="611"/>
      <c r="F139" s="390">
        <v>43913</v>
      </c>
    </row>
    <row r="140" spans="1:6" s="14" customFormat="1" ht="33" customHeight="1">
      <c r="A140" s="97" t="s">
        <v>1220</v>
      </c>
      <c r="B140" s="267" t="str">
        <f>CONCATENATE(A140,VLOOKUP($I$5,'Цвет мет. опор'!A:B,2,0),"/",VLOOKUP($J$5,'Цвет лючка'!A:B,2,0),".",VLOOKUP($K$5,'Цвет столешницы'!A:B,2,FALSE))</f>
        <v>EVL651/О/60*30/ANT/ANT.U003</v>
      </c>
      <c r="C140" s="638" t="s">
        <v>516</v>
      </c>
      <c r="D140" s="263" t="s">
        <v>55</v>
      </c>
      <c r="E140" s="611"/>
      <c r="F140" s="390">
        <v>40896</v>
      </c>
    </row>
    <row r="141" spans="1:6" s="14" customFormat="1" ht="33" customHeight="1">
      <c r="A141" s="97" t="s">
        <v>1221</v>
      </c>
      <c r="B141" s="267" t="str">
        <f>CONCATENATE(A141,VLOOKUP($I$5,'Цвет мет. опор'!A:B,2,0),"/",VLOOKUP($J$5,'Цвет лючка'!A:B,2,0),".",VLOOKUP($K$5,'Цвет столешницы'!A:B,2,FALSE))</f>
        <v>EVL652/О/60*30/ANT/ANT.U003</v>
      </c>
      <c r="C141" s="638"/>
      <c r="D141" s="263" t="s">
        <v>56</v>
      </c>
      <c r="E141" s="611"/>
      <c r="F141" s="390">
        <v>43573</v>
      </c>
    </row>
    <row r="142" spans="1:6" s="14" customFormat="1" ht="33" customHeight="1">
      <c r="A142" s="97" t="s">
        <v>1222</v>
      </c>
      <c r="B142" s="267" t="str">
        <f>CONCATENATE(A142,VLOOKUP($I$5,'Цвет мет. опор'!A:B,2,0),"/",VLOOKUP($J$5,'Цвет лючка'!A:B,2,0),".",VLOOKUP($K$5,'Цвет столешницы'!A:B,2,FALSE))</f>
        <v>EVL653/О/60*30/ANT/ANT.U003</v>
      </c>
      <c r="C142" s="638"/>
      <c r="D142" s="263" t="s">
        <v>57</v>
      </c>
      <c r="E142" s="611"/>
      <c r="F142" s="390">
        <v>47020</v>
      </c>
    </row>
    <row r="143" spans="1:6" ht="33" customHeight="1">
      <c r="A143" s="57" t="s">
        <v>1223</v>
      </c>
      <c r="B143" s="267" t="str">
        <f>CONCATENATE(A143,VLOOKUP($I$5,'Цвет мет. опор'!A:B,2,0),"/",VLOOKUP($J$5,'Цвет лючка'!A:B,2,0),".",VLOOKUP($K$5,'Цвет столешницы'!A:B,2,FALSE))</f>
        <v>EVL654/О/60*30/ANT/ANT.U003</v>
      </c>
      <c r="C143" s="638" t="s">
        <v>517</v>
      </c>
      <c r="D143" s="263" t="s">
        <v>58</v>
      </c>
      <c r="E143" s="611"/>
      <c r="F143" s="390">
        <v>57840</v>
      </c>
    </row>
    <row r="144" spans="1:6" ht="33" customHeight="1">
      <c r="A144" s="57" t="s">
        <v>1224</v>
      </c>
      <c r="B144" s="267" t="str">
        <f>CONCATENATE(A144,VLOOKUP($I$5,'Цвет мет. опор'!A:B,2,0),"/",VLOOKUP($J$5,'Цвет лючка'!A:B,2,0),".",VLOOKUP($K$5,'Цвет столешницы'!A:B,2,FALSE))</f>
        <v>EVL655/О/60*30/ANT/ANT.U003</v>
      </c>
      <c r="C144" s="638"/>
      <c r="D144" s="263" t="s">
        <v>59</v>
      </c>
      <c r="E144" s="611"/>
      <c r="F144" s="390">
        <v>60646</v>
      </c>
    </row>
    <row r="145" spans="1:6" ht="33" customHeight="1">
      <c r="A145" s="57" t="s">
        <v>1225</v>
      </c>
      <c r="B145" s="267" t="str">
        <f>CONCATENATE(A145,VLOOKUP($I$5,'Цвет мет. опор'!A:B,2,0),"/",VLOOKUP($J$5,'Цвет лючка'!A:B,2,0),".",VLOOKUP($K$5,'Цвет столешницы'!A:B,2,FALSE))</f>
        <v>EVL656/О/60*30/ANT/ANT.U003</v>
      </c>
      <c r="C145" s="638"/>
      <c r="D145" s="263" t="s">
        <v>60</v>
      </c>
      <c r="E145" s="611"/>
      <c r="F145" s="390">
        <v>62467</v>
      </c>
    </row>
    <row r="146" spans="1:6" ht="33" customHeight="1">
      <c r="A146" s="57" t="s">
        <v>1226</v>
      </c>
      <c r="B146" s="267" t="str">
        <f>CONCATENATE(A146,VLOOKUP($I$5,'Цвет мет. опор'!A:B,2,0),"/",VLOOKUP($J$5,'Цвет лючка'!A:B,2,0),".",VLOOKUP($K$5,'Цвет столешницы'!A:B,2,FALSE))</f>
        <v>EVL657/О/60*30/ANT/ANT.U003</v>
      </c>
      <c r="C146" s="638" t="s">
        <v>518</v>
      </c>
      <c r="D146" s="263" t="s">
        <v>61</v>
      </c>
      <c r="E146" s="611"/>
      <c r="F146" s="390">
        <v>58405</v>
      </c>
    </row>
    <row r="147" spans="1:6" ht="33" customHeight="1">
      <c r="A147" s="57" t="s">
        <v>1227</v>
      </c>
      <c r="B147" s="267" t="str">
        <f>CONCATENATE(A147,VLOOKUP($I$5,'Цвет мет. опор'!A:B,2,0),"/",VLOOKUP($J$5,'Цвет лючка'!A:B,2,0),".",VLOOKUP($K$5,'Цвет столешницы'!A:B,2,FALSE))</f>
        <v>EVL658/О/60*30/ANT/ANT.U003</v>
      </c>
      <c r="C147" s="638"/>
      <c r="D147" s="263" t="s">
        <v>62</v>
      </c>
      <c r="E147" s="611"/>
      <c r="F147" s="390">
        <v>61210</v>
      </c>
    </row>
    <row r="148" spans="1:6" ht="33" customHeight="1">
      <c r="A148" s="57" t="s">
        <v>1228</v>
      </c>
      <c r="B148" s="267" t="str">
        <f>CONCATENATE(A148,VLOOKUP($I$5,'Цвет мет. опор'!A:B,2,0),"/",VLOOKUP($J$5,'Цвет лючка'!A:B,2,0),".",VLOOKUP($K$5,'Цвет столешницы'!A:B,2,FALSE))</f>
        <v>EVL659/О/60*30/ANT/ANT.U003</v>
      </c>
      <c r="C148" s="638"/>
      <c r="D148" s="263" t="s">
        <v>63</v>
      </c>
      <c r="E148" s="611"/>
      <c r="F148" s="390">
        <v>63032</v>
      </c>
    </row>
    <row r="149" spans="1:6" ht="33" customHeight="1">
      <c r="A149" s="57" t="s">
        <v>1229</v>
      </c>
      <c r="B149" s="267" t="str">
        <f>CONCATENATE(A149,VLOOKUP($I$5,'Цвет мет. опор'!A:B,2,0),"/",VLOOKUP($J$5,'Цвет лючка'!A:B,2,0),".",VLOOKUP($K$5,'Цвет столешницы'!A:B,2,FALSE))</f>
        <v>EVL660/О/60*30/ANT/ANT.U003</v>
      </c>
      <c r="C149" s="638" t="s">
        <v>519</v>
      </c>
      <c r="D149" s="263" t="s">
        <v>64</v>
      </c>
      <c r="E149" s="611"/>
      <c r="F149" s="390">
        <v>57781</v>
      </c>
    </row>
    <row r="150" spans="1:6" ht="33" customHeight="1">
      <c r="A150" s="57" t="s">
        <v>1230</v>
      </c>
      <c r="B150" s="267" t="str">
        <f>CONCATENATE(A150,VLOOKUP($I$5,'Цвет мет. опор'!A:B,2,0),"/",VLOOKUP($J$5,'Цвет лючка'!A:B,2,0),".",VLOOKUP($K$5,'Цвет столешницы'!A:B,2,FALSE))</f>
        <v>EVL661/О/60*30/ANT/ANT.U003</v>
      </c>
      <c r="C150" s="638"/>
      <c r="D150" s="263" t="s">
        <v>65</v>
      </c>
      <c r="E150" s="611"/>
      <c r="F150" s="390">
        <v>60588</v>
      </c>
    </row>
    <row r="151" spans="1:6" ht="33" customHeight="1">
      <c r="A151" s="57" t="s">
        <v>1231</v>
      </c>
      <c r="B151" s="267" t="str">
        <f>CONCATENATE(A151,VLOOKUP($I$5,'Цвет мет. опор'!A:B,2,0),"/",VLOOKUP($J$5,'Цвет лючка'!A:B,2,0),".",VLOOKUP($K$5,'Цвет столешницы'!A:B,2,FALSE))</f>
        <v>EVL662/О/60*30/ANT/ANT.U003</v>
      </c>
      <c r="C151" s="638"/>
      <c r="D151" s="263" t="s">
        <v>66</v>
      </c>
      <c r="E151" s="611"/>
      <c r="F151" s="390">
        <v>62410</v>
      </c>
    </row>
    <row r="152" spans="1:6" ht="33" customHeight="1">
      <c r="A152" s="57" t="s">
        <v>1232</v>
      </c>
      <c r="B152" s="267" t="str">
        <f>CONCATENATE(A152,VLOOKUP($I$5,'Цвет мет. опор'!A:B,2,0),"/",VLOOKUP($J$5,'Цвет лючка'!A:B,2,0),".",VLOOKUP($K$5,'Цвет столешницы'!A:B,2,FALSE))</f>
        <v>EVL663/О/60*30/ANT/ANT.U003</v>
      </c>
      <c r="C152" s="638" t="s">
        <v>520</v>
      </c>
      <c r="D152" s="263" t="s">
        <v>350</v>
      </c>
      <c r="E152" s="611"/>
      <c r="F152" s="390">
        <v>67690</v>
      </c>
    </row>
    <row r="153" spans="1:6" ht="33" customHeight="1">
      <c r="A153" s="57" t="s">
        <v>1233</v>
      </c>
      <c r="B153" s="267" t="str">
        <f>CONCATENATE(A153,VLOOKUP($I$5,'Цвет мет. опор'!A:B,2,0),"/",VLOOKUP($J$5,'Цвет лючка'!A:B,2,0),".",VLOOKUP($K$5,'Цвет столешницы'!A:B,2,FALSE))</f>
        <v>EVL664/О/60*30/ANT/ANT.U003</v>
      </c>
      <c r="C153" s="638"/>
      <c r="D153" s="263" t="s">
        <v>351</v>
      </c>
      <c r="E153" s="611"/>
      <c r="F153" s="390">
        <v>70180</v>
      </c>
    </row>
    <row r="154" spans="1:6" ht="33" customHeight="1">
      <c r="A154" s="57" t="s">
        <v>1234</v>
      </c>
      <c r="B154" s="267" t="str">
        <f>CONCATENATE(A154,VLOOKUP($I$5,'Цвет мет. опор'!A:B,2,0),"/",VLOOKUP($J$5,'Цвет лючка'!A:B,2,0),".",VLOOKUP($K$5,'Цвет столешницы'!A:B,2,FALSE))</f>
        <v>EVL665/О/60*30/ANT/ANT.U003</v>
      </c>
      <c r="C154" s="638"/>
      <c r="D154" s="263" t="s">
        <v>352</v>
      </c>
      <c r="E154" s="611"/>
      <c r="F154" s="390">
        <v>73654</v>
      </c>
    </row>
    <row r="155" spans="1:6" ht="32.25" customHeight="1" thickBot="1">
      <c r="A155" s="57" t="s">
        <v>1235</v>
      </c>
      <c r="B155" s="267" t="str">
        <f>CONCATENATE(A155,VLOOKUP($I$5,'Цвет мет. опор'!A:B,2,0),"/",VLOOKUP($J$5,'Цвет лючка'!A:B,2,0),".",VLOOKUP($K$5,'Цвет столешницы'!A:B,2,FALSE))</f>
        <v>EVL666/О/60*30/ANT/ANT.U003</v>
      </c>
      <c r="C155" s="638" t="s">
        <v>520</v>
      </c>
      <c r="D155" s="263" t="s">
        <v>362</v>
      </c>
      <c r="E155" s="611"/>
      <c r="F155" s="390">
        <v>59966</v>
      </c>
    </row>
    <row r="156" spans="1:6" ht="32.25" customHeight="1">
      <c r="A156" s="92" t="s">
        <v>1236</v>
      </c>
      <c r="B156" s="267" t="str">
        <f>CONCATENATE(A156,VLOOKUP($I$5,'Цвет мет. опор'!A:B,2,0),"/",VLOOKUP($J$5,'Цвет лючка'!A:B,2,0),".",VLOOKUP($K$5,'Цвет столешницы'!A:B,2,FALSE))</f>
        <v>EVL667/О/60*30/ANT/ANT.U003</v>
      </c>
      <c r="C156" s="638"/>
      <c r="D156" s="263" t="s">
        <v>363</v>
      </c>
      <c r="E156" s="611"/>
      <c r="F156" s="390">
        <v>72957</v>
      </c>
    </row>
    <row r="157" spans="1:6" ht="32.25" customHeight="1" thickBot="1">
      <c r="A157" s="57" t="s">
        <v>1237</v>
      </c>
      <c r="B157" s="267" t="str">
        <f>CONCATENATE(A157,VLOOKUP($I$5,'Цвет мет. опор'!A:B,2,0),"/",VLOOKUP($J$5,'Цвет лючка'!A:B,2,0),".",VLOOKUP($K$5,'Цвет столешницы'!A:B,2,FALSE))</f>
        <v>EVL668/О/60*30/ANT/ANT.U003</v>
      </c>
      <c r="C157" s="638"/>
      <c r="D157" s="263" t="s">
        <v>364</v>
      </c>
      <c r="E157" s="611"/>
      <c r="F157" s="390">
        <v>76904</v>
      </c>
    </row>
    <row r="158" spans="1:6" ht="35.1" customHeight="1">
      <c r="A158" s="118" t="s">
        <v>1238</v>
      </c>
      <c r="B158" s="267" t="str">
        <f>CONCATENATE(A158,VLOOKUP($I$5,'Цвет мет. опор'!A:B,2,0),"/",VLOOKUP($J$5,'Цвет лючка'!A:B,2,0),".",VLOOKUP($K$5,'Цвет столешницы'!A:B,2,FALSE))</f>
        <v>EVL669/О/60*30/ANT/ANT.U003</v>
      </c>
      <c r="C158" s="638" t="s">
        <v>520</v>
      </c>
      <c r="D158" s="263" t="s">
        <v>359</v>
      </c>
      <c r="E158" s="611"/>
      <c r="F158" s="390">
        <v>74774</v>
      </c>
    </row>
    <row r="159" spans="1:6" ht="35.1" customHeight="1">
      <c r="A159" s="119" t="s">
        <v>1239</v>
      </c>
      <c r="B159" s="267" t="str">
        <f>CONCATENATE(A159,VLOOKUP($I$5,'Цвет мет. опор'!A:B,2,0),"/",VLOOKUP($J$5,'Цвет лючка'!A:B,2,0),".",VLOOKUP($K$5,'Цвет столешницы'!A:B,2,FALSE))</f>
        <v>EVL670/О/60*30/ANT/ANT.U003</v>
      </c>
      <c r="C159" s="638"/>
      <c r="D159" s="263" t="s">
        <v>360</v>
      </c>
      <c r="E159" s="611"/>
      <c r="F159" s="390">
        <v>79054</v>
      </c>
    </row>
    <row r="160" spans="1:6" ht="35.1" customHeight="1" thickBot="1">
      <c r="A160" s="120" t="s">
        <v>1240</v>
      </c>
      <c r="B160" s="267" t="str">
        <f>CONCATENATE(A160,VLOOKUP($I$5,'Цвет мет. опор'!A:B,2,0),"/",VLOOKUP($J$5,'Цвет лючка'!A:B,2,0),".",VLOOKUP($K$5,'Цвет столешницы'!A:B,2,FALSE))</f>
        <v>EVL671/О/60*30/ANT/ANT.U003</v>
      </c>
      <c r="C160" s="638"/>
      <c r="D160" s="263" t="s">
        <v>361</v>
      </c>
      <c r="E160" s="611"/>
      <c r="F160" s="390">
        <v>81985</v>
      </c>
    </row>
    <row r="161" spans="1:6" ht="35.1" customHeight="1">
      <c r="A161" s="57" t="s">
        <v>1241</v>
      </c>
      <c r="B161" s="267" t="str">
        <f>CONCATENATE(A161,VLOOKUP($I$5,'Цвет мет. опор'!A:B,2,0),"/",VLOOKUP($J$5,'Цвет лючка'!A:B,2,0),".",VLOOKUP($K$5,'Цвет столешницы'!A:B,2,FALSE))</f>
        <v>EVL672/О/60*30/ANT/ANT.U003</v>
      </c>
      <c r="C161" s="638" t="s">
        <v>1265</v>
      </c>
      <c r="D161" s="263" t="s">
        <v>353</v>
      </c>
      <c r="E161" s="611"/>
      <c r="F161" s="390">
        <v>97902</v>
      </c>
    </row>
    <row r="162" spans="1:6" ht="35.1" customHeight="1">
      <c r="A162" s="97" t="s">
        <v>1242</v>
      </c>
      <c r="B162" s="267" t="str">
        <f>CONCATENATE(A162,VLOOKUP($I$5,'Цвет мет. опор'!A:B,2,0),"/",VLOOKUP($J$5,'Цвет лючка'!A:B,2,0),".",VLOOKUP($K$5,'Цвет столешницы'!A:B,2,FALSE))</f>
        <v>EVL673/О/60*30/ANT/ANT.U003</v>
      </c>
      <c r="C162" s="638"/>
      <c r="D162" s="282" t="s">
        <v>355</v>
      </c>
      <c r="E162" s="611"/>
      <c r="F162" s="390">
        <v>101637</v>
      </c>
    </row>
    <row r="163" spans="1:6" ht="35.1" customHeight="1">
      <c r="A163" s="97" t="s">
        <v>1243</v>
      </c>
      <c r="B163" s="267" t="str">
        <f>CONCATENATE(A163,VLOOKUP($I$5,'Цвет мет. опор'!A:B,2,0),"/",VLOOKUP($J$5,'Цвет лючка'!A:B,2,0),".",VLOOKUP($K$5,'Цвет столешницы'!A:B,2,FALSE))</f>
        <v>EVL674/О/60*30/ANT/ANT.U003</v>
      </c>
      <c r="C163" s="638"/>
      <c r="D163" s="263" t="s">
        <v>356</v>
      </c>
      <c r="E163" s="611"/>
      <c r="F163" s="390">
        <v>106849</v>
      </c>
    </row>
    <row r="164" spans="1:6" ht="35.1" customHeight="1">
      <c r="A164" s="97" t="s">
        <v>1244</v>
      </c>
      <c r="B164" s="267" t="str">
        <f>CONCATENATE(A164,VLOOKUP($I$5,'Цвет мет. опор'!A:B,2,0),"/",VLOOKUP($J$5,'Цвет лючка'!A:B,2,0),".",VLOOKUP($K$5,'Цвет столешницы'!A:B,2,FALSE))</f>
        <v>EVL675/О/60*30/ANT/ANT.U003</v>
      </c>
      <c r="C164" s="638" t="s">
        <v>1266</v>
      </c>
      <c r="D164" s="263" t="s">
        <v>658</v>
      </c>
      <c r="E164" s="611"/>
      <c r="F164" s="390">
        <v>101965</v>
      </c>
    </row>
    <row r="165" spans="1:6" ht="35.1" customHeight="1">
      <c r="A165" s="97" t="s">
        <v>1245</v>
      </c>
      <c r="B165" s="267" t="str">
        <f>CONCATENATE(A165,VLOOKUP($I$5,'Цвет мет. опор'!A:B,2,0),"/",VLOOKUP($J$5,'Цвет лючка'!A:B,2,0),".",VLOOKUP($K$5,'Цвет столешницы'!A:B,2,FALSE))</f>
        <v>EVL676/О/60*30/ANT/ANT.U003</v>
      </c>
      <c r="C165" s="638"/>
      <c r="D165" s="263" t="s">
        <v>659</v>
      </c>
      <c r="E165" s="611"/>
      <c r="F165" s="390">
        <v>108283</v>
      </c>
    </row>
    <row r="166" spans="1:6" ht="35.1" customHeight="1">
      <c r="A166" s="57" t="s">
        <v>1246</v>
      </c>
      <c r="B166" s="267" t="str">
        <f>CONCATENATE(A166,VLOOKUP($I$5,'Цвет мет. опор'!A:B,2,0),"/",VLOOKUP($J$5,'Цвет лючка'!A:B,2,0),".",VLOOKUP($K$5,'Цвет столешницы'!A:B,2,FALSE))</f>
        <v>EVL677/О/60*30/ANT/ANT.U003</v>
      </c>
      <c r="C166" s="638"/>
      <c r="D166" s="263" t="s">
        <v>660</v>
      </c>
      <c r="E166" s="611"/>
      <c r="F166" s="390">
        <v>111926</v>
      </c>
    </row>
    <row r="167" spans="1:6" ht="35.1" customHeight="1">
      <c r="A167" s="57" t="s">
        <v>1247</v>
      </c>
      <c r="B167" s="267" t="str">
        <f>CONCATENATE(A167,VLOOKUP($I$5,'Цвет мет. опор'!A:B,2,0),"/",VLOOKUP($J$5,'Цвет лючка'!A:B,2,0),".",VLOOKUP($K$5,'Цвет столешницы'!A:B,2,FALSE))</f>
        <v>EVL678/О/60*30/ANT/ANT.U003</v>
      </c>
      <c r="C167" s="638" t="s">
        <v>1315</v>
      </c>
      <c r="D167" s="263" t="s">
        <v>661</v>
      </c>
      <c r="E167" s="611"/>
      <c r="F167" s="390">
        <v>109020</v>
      </c>
    </row>
    <row r="168" spans="1:6" ht="35.1" customHeight="1">
      <c r="A168" s="57" t="s">
        <v>1248</v>
      </c>
      <c r="B168" s="267" t="str">
        <f>CONCATENATE(A168,VLOOKUP($I$5,'Цвет мет. опор'!A:B,2,0),"/",VLOOKUP($J$5,'Цвет лючка'!A:B,2,0),".",VLOOKUP($K$5,'Цвет столешницы'!A:B,2,FALSE))</f>
        <v>EVL679/О/60*30/ANT/ANT.U003</v>
      </c>
      <c r="C168" s="638"/>
      <c r="D168" s="263" t="s">
        <v>662</v>
      </c>
      <c r="E168" s="611"/>
      <c r="F168" s="390">
        <v>115440</v>
      </c>
    </row>
    <row r="169" spans="1:6" ht="35.1" customHeight="1">
      <c r="A169" s="57" t="s">
        <v>1249</v>
      </c>
      <c r="B169" s="267" t="str">
        <f>CONCATENATE(A169,VLOOKUP($I$5,'Цвет мет. опор'!A:B,2,0),"/",VLOOKUP($J$5,'Цвет лючка'!A:B,2,0),".",VLOOKUP($K$5,'Цвет столешницы'!A:B,2,FALSE))</f>
        <v>EVL680/О/60*30/ANT/ANT.U003</v>
      </c>
      <c r="C169" s="638"/>
      <c r="D169" s="263" t="s">
        <v>663</v>
      </c>
      <c r="E169" s="611"/>
      <c r="F169" s="390">
        <v>119836</v>
      </c>
    </row>
    <row r="170" spans="1:6" ht="16.5" thickBot="1">
      <c r="A170" s="99"/>
      <c r="B170" s="639" t="s">
        <v>26</v>
      </c>
      <c r="C170" s="639"/>
      <c r="D170" s="639"/>
      <c r="E170" s="639"/>
      <c r="F170" s="461"/>
    </row>
    <row r="171" spans="1:6" s="14" customFormat="1" ht="24.95" customHeight="1">
      <c r="A171" s="118" t="s">
        <v>1250</v>
      </c>
      <c r="B171" s="267" t="str">
        <f>CONCATENATE(A171,VLOOKUP($I$5,'Цвет мет. опор'!A:B,2,0),".",VLOOKUP($K$5,'Цвет столешницы'!A:B,2,FALSE))</f>
        <v>EVL800/О/60*30/ANT.U003</v>
      </c>
      <c r="C171" s="638" t="s">
        <v>521</v>
      </c>
      <c r="D171" s="263" t="s">
        <v>341</v>
      </c>
      <c r="E171" s="611"/>
      <c r="F171" s="390">
        <v>36156</v>
      </c>
    </row>
    <row r="172" spans="1:6" s="14" customFormat="1" ht="24.95" customHeight="1">
      <c r="A172" s="119" t="s">
        <v>1251</v>
      </c>
      <c r="B172" s="267" t="str">
        <f>CONCATENATE(A172,VLOOKUP($I$5,'Цвет мет. опор'!A:B,2,0),".",VLOOKUP($K$5,'Цвет столешницы'!A:B,2,FALSE))</f>
        <v>EVL801/О/60*30/ANT.U003</v>
      </c>
      <c r="C172" s="638"/>
      <c r="D172" s="263" t="s">
        <v>300</v>
      </c>
      <c r="E172" s="611"/>
      <c r="F172" s="390">
        <v>37517</v>
      </c>
    </row>
    <row r="173" spans="1:6" s="14" customFormat="1" ht="24.95" customHeight="1">
      <c r="A173" s="119" t="s">
        <v>1252</v>
      </c>
      <c r="B173" s="267" t="str">
        <f>CONCATENATE(A173,VLOOKUP($I$5,'Цвет мет. опор'!A:B,2,0),".",VLOOKUP($K$5,'Цвет столешницы'!A:B,2,FALSE))</f>
        <v>EVL802/О/60*30/ANT.U003</v>
      </c>
      <c r="C173" s="638"/>
      <c r="D173" s="263" t="s">
        <v>301</v>
      </c>
      <c r="E173" s="611"/>
      <c r="F173" s="390">
        <v>39338</v>
      </c>
    </row>
    <row r="174" spans="1:6" s="14" customFormat="1" ht="24.95" customHeight="1">
      <c r="A174" s="119" t="s">
        <v>1253</v>
      </c>
      <c r="B174" s="267" t="str">
        <f>CONCATENATE(A174,VLOOKUP($I$5,'Цвет мет. опор'!A:B,2,0),".",VLOOKUP($K$5,'Цвет столешницы'!A:B,2,FALSE))</f>
        <v>EVL803/О/60*30/ANT.U003</v>
      </c>
      <c r="C174" s="638"/>
      <c r="D174" s="263" t="s">
        <v>302</v>
      </c>
      <c r="E174" s="611"/>
      <c r="F174" s="390">
        <v>41232</v>
      </c>
    </row>
    <row r="175" spans="1:6" ht="24.95" customHeight="1" thickBot="1">
      <c r="A175" s="119" t="s">
        <v>1254</v>
      </c>
      <c r="B175" s="267" t="str">
        <f>CONCATENATE(A175,VLOOKUP($I$5,'Цвет мет. опор'!A:B,2,0),".",VLOOKUP($K$5,'Цвет столешницы'!A:B,2,FALSE))</f>
        <v>EVL804/О/60*30/ANT.U003</v>
      </c>
      <c r="C175" s="638"/>
      <c r="D175" s="263" t="s">
        <v>342</v>
      </c>
      <c r="E175" s="611"/>
      <c r="F175" s="390">
        <v>43318</v>
      </c>
    </row>
    <row r="176" spans="1:6" ht="24.95" customHeight="1">
      <c r="A176" s="145" t="s">
        <v>1255</v>
      </c>
      <c r="B176" s="267" t="str">
        <f>CONCATENATE(A176,VLOOKUP($I$5,'Цвет мет. опор'!A:B,2,0),".",VLOOKUP($K$5,'Цвет столешницы'!A:B,2,FALSE))</f>
        <v>EVL805/О/60*30/ANT.U003</v>
      </c>
      <c r="C176" s="638" t="s">
        <v>522</v>
      </c>
      <c r="D176" s="263" t="s">
        <v>348</v>
      </c>
      <c r="E176" s="611"/>
      <c r="F176" s="390">
        <v>59246</v>
      </c>
    </row>
    <row r="177" spans="1:7" ht="24.95" customHeight="1">
      <c r="A177" s="146" t="s">
        <v>1256</v>
      </c>
      <c r="B177" s="267" t="str">
        <f>CONCATENATE(A177,VLOOKUP($I$5,'Цвет мет. опор'!A:B,2,0),".",VLOOKUP($K$5,'Цвет столешницы'!A:B,2,FALSE))</f>
        <v>EVL806/О/60*30/ANT.U003</v>
      </c>
      <c r="C177" s="638"/>
      <c r="D177" s="263" t="s">
        <v>350</v>
      </c>
      <c r="E177" s="611"/>
      <c r="F177" s="390">
        <v>61552</v>
      </c>
    </row>
    <row r="178" spans="1:7" ht="24.95" customHeight="1">
      <c r="A178" s="146" t="s">
        <v>1257</v>
      </c>
      <c r="B178" s="267" t="str">
        <f>CONCATENATE(A178,VLOOKUP($I$5,'Цвет мет. опор'!A:B,2,0),".",VLOOKUP($K$5,'Цвет столешницы'!A:B,2,FALSE))</f>
        <v>EVL807/О/60*30/ANT.U003</v>
      </c>
      <c r="C178" s="638"/>
      <c r="D178" s="263" t="s">
        <v>351</v>
      </c>
      <c r="E178" s="611"/>
      <c r="F178" s="390">
        <v>64298</v>
      </c>
    </row>
    <row r="179" spans="1:7" ht="24.95" customHeight="1">
      <c r="A179" s="146" t="s">
        <v>1258</v>
      </c>
      <c r="B179" s="267" t="str">
        <f>CONCATENATE(A179,VLOOKUP($I$5,'Цвет мет. опор'!A:B,2,0),".",VLOOKUP($K$5,'Цвет столешницы'!A:B,2,FALSE))</f>
        <v>EVL808/О/60*30/ANT.U003</v>
      </c>
      <c r="C179" s="638"/>
      <c r="D179" s="263" t="s">
        <v>352</v>
      </c>
      <c r="E179" s="611"/>
      <c r="F179" s="390">
        <v>75494</v>
      </c>
    </row>
    <row r="180" spans="1:7" ht="24.95" customHeight="1" thickBot="1">
      <c r="A180" s="147" t="s">
        <v>1259</v>
      </c>
      <c r="B180" s="267" t="str">
        <f>CONCATENATE(A180,VLOOKUP($I$5,'Цвет мет. опор'!A:B,2,0),".",VLOOKUP($K$5,'Цвет столешницы'!A:B,2,FALSE))</f>
        <v>EVL809/О/60*30/ANT.U003</v>
      </c>
      <c r="C180" s="638"/>
      <c r="D180" s="263" t="s">
        <v>353</v>
      </c>
      <c r="E180" s="611"/>
      <c r="F180" s="390">
        <v>79668</v>
      </c>
    </row>
    <row r="181" spans="1:7" ht="24.95" customHeight="1">
      <c r="A181" s="57" t="s">
        <v>1260</v>
      </c>
      <c r="B181" s="267" t="str">
        <f>CONCATENATE(A181,VLOOKUP($I$5,'Цвет мет. опор'!A:B,2,0),".",VLOOKUP($K$5,'Цвет столешницы'!A:B,2,FALSE))</f>
        <v>EVL810/О/60*30/ANT.U003</v>
      </c>
      <c r="C181" s="638" t="s">
        <v>523</v>
      </c>
      <c r="D181" s="263" t="s">
        <v>354</v>
      </c>
      <c r="E181" s="611"/>
      <c r="F181" s="390">
        <v>82379</v>
      </c>
    </row>
    <row r="182" spans="1:7" ht="24.95" customHeight="1">
      <c r="A182" s="57" t="s">
        <v>1261</v>
      </c>
      <c r="B182" s="267" t="str">
        <f>CONCATENATE(A182,VLOOKUP($I$5,'Цвет мет. опор'!A:B,2,0),".",VLOOKUP($K$5,'Цвет столешницы'!A:B,2,FALSE))</f>
        <v>EVL811/О/60*30/ANT.U003</v>
      </c>
      <c r="C182" s="638"/>
      <c r="D182" s="263" t="s">
        <v>353</v>
      </c>
      <c r="E182" s="611"/>
      <c r="F182" s="390">
        <v>89994</v>
      </c>
    </row>
    <row r="183" spans="1:7" ht="24.95" customHeight="1">
      <c r="A183" s="57" t="s">
        <v>1262</v>
      </c>
      <c r="B183" s="267" t="str">
        <f>CONCATENATE(A183,VLOOKUP($I$5,'Цвет мет. опор'!A:B,2,0),".",VLOOKUP($K$5,'Цвет столешницы'!A:B,2,FALSE))</f>
        <v>EVL812/О/60*30/ANT.U003</v>
      </c>
      <c r="C183" s="638"/>
      <c r="D183" s="263" t="s">
        <v>355</v>
      </c>
      <c r="E183" s="611"/>
      <c r="F183" s="390">
        <v>94114</v>
      </c>
    </row>
    <row r="184" spans="1:7" ht="24.95" customHeight="1">
      <c r="A184" s="57" t="s">
        <v>1263</v>
      </c>
      <c r="B184" s="267" t="str">
        <f>CONCATENATE(A184,VLOOKUP($I$5,'Цвет мет. опор'!A:B,2,0),".",VLOOKUP($K$5,'Цвет столешницы'!A:B,2,FALSE))</f>
        <v>EVL813/О/60*30/ANT.U003</v>
      </c>
      <c r="C184" s="638"/>
      <c r="D184" s="263" t="s">
        <v>356</v>
      </c>
      <c r="E184" s="611"/>
      <c r="F184" s="390">
        <v>96793</v>
      </c>
    </row>
    <row r="185" spans="1:7" ht="24.95" customHeight="1" thickBot="1">
      <c r="A185" s="57" t="s">
        <v>1264</v>
      </c>
      <c r="B185" s="267" t="str">
        <f>CONCATENATE(A185,VLOOKUP($I$5,'Цвет мет. опор'!A:B,2,0),".",VLOOKUP($K$5,'Цвет столешницы'!A:B,2,FALSE))</f>
        <v>EVL814/О/60*30/ANT.U003</v>
      </c>
      <c r="C185" s="638"/>
      <c r="D185" s="263" t="s">
        <v>357</v>
      </c>
      <c r="E185" s="611"/>
      <c r="F185" s="390">
        <v>100203</v>
      </c>
    </row>
    <row r="186" spans="1:7" ht="29.1" customHeight="1">
      <c r="A186" s="145" t="s">
        <v>1356</v>
      </c>
      <c r="B186" s="267" t="str">
        <f>CONCATENATE(A186,VLOOKUP($I$5,'Цвет мет. опор'!A:B,2,0),".",VLOOKUP($K$5,'Цвет столешницы'!A:B,2,FALSE))</f>
        <v>EVL841/О/60*30/ANT.U003</v>
      </c>
      <c r="C186" s="638" t="s">
        <v>1375</v>
      </c>
      <c r="D186" s="263" t="s">
        <v>658</v>
      </c>
      <c r="E186" s="611"/>
      <c r="F186" s="390">
        <v>92662</v>
      </c>
    </row>
    <row r="187" spans="1:7" ht="29.1" customHeight="1">
      <c r="A187" s="146" t="s">
        <v>1357</v>
      </c>
      <c r="B187" s="267" t="str">
        <f>CONCATENATE(A187,VLOOKUP($I$5,'Цвет мет. опор'!A:B,2,0),".",VLOOKUP($K$5,'Цвет столешницы'!A:B,2,FALSE))</f>
        <v>EVL842/О/60*30/ANT.U003</v>
      </c>
      <c r="C187" s="638"/>
      <c r="D187" s="263" t="s">
        <v>659</v>
      </c>
      <c r="E187" s="611"/>
      <c r="F187" s="390">
        <v>96901</v>
      </c>
    </row>
    <row r="188" spans="1:7" ht="29.1" customHeight="1">
      <c r="A188" s="146" t="s">
        <v>1358</v>
      </c>
      <c r="B188" s="267" t="str">
        <f>CONCATENATE(A188,VLOOKUP($I$5,'Цвет мет. опор'!A:B,2,0),".",VLOOKUP($K$5,'Цвет столешницы'!A:B,2,FALSE))</f>
        <v>EVL843/О/60*30/ANT.U003</v>
      </c>
      <c r="C188" s="638"/>
      <c r="D188" s="263" t="s">
        <v>660</v>
      </c>
      <c r="E188" s="611"/>
      <c r="F188" s="390">
        <v>99689</v>
      </c>
    </row>
    <row r="189" spans="1:7" ht="29.1" customHeight="1" thickBot="1">
      <c r="A189" s="147" t="s">
        <v>1359</v>
      </c>
      <c r="B189" s="267" t="str">
        <f>CONCATENATE(A189,VLOOKUP($I$5,'Цвет мет. опор'!A:B,2,0),".",VLOOKUP($K$5,'Цвет столешницы'!A:B,2,FALSE))</f>
        <v>EVL844/О/60*30/ANT.U003</v>
      </c>
      <c r="C189" s="638"/>
      <c r="D189" s="263" t="s">
        <v>1347</v>
      </c>
      <c r="E189" s="611"/>
      <c r="F189" s="390">
        <v>102037</v>
      </c>
    </row>
    <row r="190" spans="1:7" ht="15.75">
      <c r="C190" s="216" t="s">
        <v>2002</v>
      </c>
    </row>
    <row r="191" spans="1:7" ht="18.75">
      <c r="C191" s="82" t="s">
        <v>1773</v>
      </c>
      <c r="D191" s="194"/>
      <c r="E191" s="82"/>
      <c r="F191" s="82"/>
      <c r="G191" s="82"/>
    </row>
    <row r="192" spans="1:7" ht="31.5">
      <c r="B192" s="207" t="s">
        <v>1739</v>
      </c>
      <c r="C192" s="201" t="s">
        <v>1740</v>
      </c>
      <c r="D192" s="199" t="s">
        <v>1741</v>
      </c>
      <c r="E192" s="200" t="s">
        <v>1743</v>
      </c>
      <c r="F192" s="650" t="s">
        <v>1744</v>
      </c>
      <c r="G192" s="650"/>
    </row>
    <row r="193" spans="3:7" ht="15.75">
      <c r="C193" s="202" t="s">
        <v>1745</v>
      </c>
      <c r="D193" s="203" t="s">
        <v>1746</v>
      </c>
      <c r="E193" s="203" t="s">
        <v>1746</v>
      </c>
      <c r="F193" s="7" t="s">
        <v>816</v>
      </c>
      <c r="G193" s="8" t="s">
        <v>635</v>
      </c>
    </row>
    <row r="194" spans="3:7" ht="15.75">
      <c r="C194" s="202" t="s">
        <v>1747</v>
      </c>
      <c r="D194" s="204" t="s">
        <v>2106</v>
      </c>
      <c r="E194" s="204" t="s">
        <v>1750</v>
      </c>
      <c r="F194" s="464" t="s">
        <v>2729</v>
      </c>
      <c r="G194" s="203" t="s">
        <v>2730</v>
      </c>
    </row>
    <row r="195" spans="3:7">
      <c r="C195" s="81"/>
      <c r="D195" s="203" t="s">
        <v>2107</v>
      </c>
      <c r="E195" s="203" t="s">
        <v>1748</v>
      </c>
      <c r="F195" s="7" t="s">
        <v>828</v>
      </c>
      <c r="G195" s="203" t="s">
        <v>820</v>
      </c>
    </row>
    <row r="196" spans="3:7">
      <c r="C196" s="81"/>
      <c r="D196" s="81"/>
      <c r="E196" s="81"/>
      <c r="F196" s="7" t="s">
        <v>821</v>
      </c>
      <c r="G196" s="203" t="s">
        <v>634</v>
      </c>
    </row>
    <row r="197" spans="3:7" ht="30">
      <c r="C197" s="96"/>
      <c r="D197" s="81"/>
      <c r="E197" s="81"/>
      <c r="F197" s="7" t="s">
        <v>1119</v>
      </c>
      <c r="G197" s="8" t="s">
        <v>827</v>
      </c>
    </row>
    <row r="198" spans="3:7">
      <c r="D198" s="81"/>
      <c r="E198" s="81"/>
      <c r="F198" s="5" t="s">
        <v>2006</v>
      </c>
      <c r="G198" s="221" t="s">
        <v>2067</v>
      </c>
    </row>
  </sheetData>
  <mergeCells count="130">
    <mergeCell ref="E91:E93"/>
    <mergeCell ref="C34:C39"/>
    <mergeCell ref="E34:E39"/>
    <mergeCell ref="F30:F31"/>
    <mergeCell ref="F32:F33"/>
    <mergeCell ref="B133:E133"/>
    <mergeCell ref="F42:F43"/>
    <mergeCell ref="D30:D31"/>
    <mergeCell ref="E30:E33"/>
    <mergeCell ref="C97:C101"/>
    <mergeCell ref="E97:E101"/>
    <mergeCell ref="C102:C106"/>
    <mergeCell ref="E102:E106"/>
    <mergeCell ref="C107:C111"/>
    <mergeCell ref="E107:E111"/>
    <mergeCell ref="E40:E43"/>
    <mergeCell ref="C48:C51"/>
    <mergeCell ref="C44:C47"/>
    <mergeCell ref="E44:E47"/>
    <mergeCell ref="E48:E51"/>
    <mergeCell ref="F40:F41"/>
    <mergeCell ref="C40:C43"/>
    <mergeCell ref="C30:C33"/>
    <mergeCell ref="C137:C139"/>
    <mergeCell ref="E137:E139"/>
    <mergeCell ref="C112:C116"/>
    <mergeCell ref="E112:E116"/>
    <mergeCell ref="C117:C121"/>
    <mergeCell ref="C176:C180"/>
    <mergeCell ref="E176:E180"/>
    <mergeCell ref="E155:E157"/>
    <mergeCell ref="C122:C126"/>
    <mergeCell ref="E122:E126"/>
    <mergeCell ref="C127:C132"/>
    <mergeCell ref="B170:E170"/>
    <mergeCell ref="E158:E160"/>
    <mergeCell ref="E117:E121"/>
    <mergeCell ref="C140:C142"/>
    <mergeCell ref="E140:E142"/>
    <mergeCell ref="C143:C145"/>
    <mergeCell ref="E143:E145"/>
    <mergeCell ref="C146:C148"/>
    <mergeCell ref="E146:E148"/>
    <mergeCell ref="B2:F2"/>
    <mergeCell ref="B3:F5"/>
    <mergeCell ref="C149:C151"/>
    <mergeCell ref="E149:E151"/>
    <mergeCell ref="C152:C154"/>
    <mergeCell ref="E152:E154"/>
    <mergeCell ref="C88:C90"/>
    <mergeCell ref="E88:E90"/>
    <mergeCell ref="C91:C93"/>
    <mergeCell ref="E67:E69"/>
    <mergeCell ref="C70:C71"/>
    <mergeCell ref="E70:E71"/>
    <mergeCell ref="C72:C73"/>
    <mergeCell ref="E72:E73"/>
    <mergeCell ref="C67:C69"/>
    <mergeCell ref="E22:E23"/>
    <mergeCell ref="F50:F51"/>
    <mergeCell ref="D50:D51"/>
    <mergeCell ref="D48:D49"/>
    <mergeCell ref="D46:D47"/>
    <mergeCell ref="D44:D45"/>
    <mergeCell ref="F44:F45"/>
    <mergeCell ref="D40:D41"/>
    <mergeCell ref="D42:D43"/>
    <mergeCell ref="I3:K3"/>
    <mergeCell ref="C167:C169"/>
    <mergeCell ref="E167:E169"/>
    <mergeCell ref="C158:C160"/>
    <mergeCell ref="C161:C163"/>
    <mergeCell ref="E161:E163"/>
    <mergeCell ref="C164:C166"/>
    <mergeCell ref="E164:E166"/>
    <mergeCell ref="C7:C10"/>
    <mergeCell ref="E7:E10"/>
    <mergeCell ref="C11:C15"/>
    <mergeCell ref="E11:E15"/>
    <mergeCell ref="C16:C20"/>
    <mergeCell ref="E16:E20"/>
    <mergeCell ref="C22:C23"/>
    <mergeCell ref="C74:C75"/>
    <mergeCell ref="E74:E75"/>
    <mergeCell ref="E56:E59"/>
    <mergeCell ref="C52:C55"/>
    <mergeCell ref="E52:E55"/>
    <mergeCell ref="C64:C66"/>
    <mergeCell ref="E64:E66"/>
    <mergeCell ref="F46:F47"/>
    <mergeCell ref="F48:F49"/>
    <mergeCell ref="F192:G192"/>
    <mergeCell ref="E95:E96"/>
    <mergeCell ref="C95:C96"/>
    <mergeCell ref="C186:C189"/>
    <mergeCell ref="E186:E189"/>
    <mergeCell ref="E60:E63"/>
    <mergeCell ref="C60:C63"/>
    <mergeCell ref="C56:C59"/>
    <mergeCell ref="E127:E132"/>
    <mergeCell ref="C134:C136"/>
    <mergeCell ref="E134:E136"/>
    <mergeCell ref="C76:C78"/>
    <mergeCell ref="E76:E78"/>
    <mergeCell ref="C79:C81"/>
    <mergeCell ref="E79:E81"/>
    <mergeCell ref="C82:C84"/>
    <mergeCell ref="E82:E84"/>
    <mergeCell ref="C85:C87"/>
    <mergeCell ref="E85:E87"/>
    <mergeCell ref="C155:C157"/>
    <mergeCell ref="C181:C185"/>
    <mergeCell ref="E181:E185"/>
    <mergeCell ref="C171:C175"/>
    <mergeCell ref="E171:E175"/>
    <mergeCell ref="F28:F29"/>
    <mergeCell ref="D38:D39"/>
    <mergeCell ref="D36:D37"/>
    <mergeCell ref="F26:F27"/>
    <mergeCell ref="C24:C29"/>
    <mergeCell ref="E24:E29"/>
    <mergeCell ref="D24:D25"/>
    <mergeCell ref="D26:D27"/>
    <mergeCell ref="D28:D29"/>
    <mergeCell ref="D34:D35"/>
    <mergeCell ref="F38:F39"/>
    <mergeCell ref="F36:F37"/>
    <mergeCell ref="F34:F35"/>
    <mergeCell ref="F24:F25"/>
    <mergeCell ref="D32:D33"/>
  </mergeCells>
  <printOptions horizontalCentered="1"/>
  <pageMargins left="0.15748031496062992" right="0.23622047244094491" top="0.15748031496062992" bottom="0.15748031496062992" header="0.19685039370078741" footer="0.15748031496062992"/>
  <pageSetup paperSize="9" scale="85" orientation="portrait" r:id="rId1"/>
  <rowBreaks count="5" manualBreakCount="5">
    <brk id="39" max="16383" man="1"/>
    <brk id="73" max="16383" man="1"/>
    <brk id="101" max="16383" man="1"/>
    <brk id="139" max="16383" man="1"/>
    <brk id="166" max="16383" man="1"/>
  </rowBreaks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'Цвет мет. опор'!A2:A29</xm:f>
          </x14:formula1>
          <xm:sqref>I5</xm:sqref>
        </x14:dataValidation>
        <x14:dataValidation type="list" allowBlank="1" showInputMessage="1" showErrorMessage="1" xr:uid="{00000000-0002-0000-0400-000001000000}">
          <x14:formula1>
            <xm:f>'Цвет лючка'!A2:A30</xm:f>
          </x14:formula1>
          <xm:sqref>J5</xm:sqref>
        </x14:dataValidation>
        <x14:dataValidation type="list" allowBlank="1" showInputMessage="1" showErrorMessage="1" xr:uid="{00000000-0002-0000-0400-000002000000}">
          <x14:formula1>
            <xm:f>'Цвет столешницы'!A2:A26</xm:f>
          </x14:formula1>
          <xm:sqref>K5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J183"/>
  <sheetViews>
    <sheetView topLeftCell="B1" zoomScaleNormal="100" workbookViewId="0">
      <selection activeCell="K12" sqref="K12"/>
    </sheetView>
  </sheetViews>
  <sheetFormatPr defaultRowHeight="15"/>
  <cols>
    <col min="1" max="1" width="20.140625" style="81" hidden="1" customWidth="1"/>
    <col min="2" max="2" width="15.140625" customWidth="1"/>
    <col min="3" max="3" width="24.7109375" customWidth="1"/>
    <col min="4" max="4" width="19.28515625" customWidth="1"/>
    <col min="5" max="5" width="28" customWidth="1"/>
    <col min="6" max="6" width="16.28515625" customWidth="1"/>
    <col min="7" max="7" width="14.42578125" customWidth="1"/>
    <col min="8" max="8" width="21.7109375" customWidth="1"/>
    <col min="9" max="9" width="16.7109375" customWidth="1"/>
    <col min="10" max="10" width="21.7109375" customWidth="1"/>
    <col min="11" max="11" width="20.140625" customWidth="1"/>
  </cols>
  <sheetData>
    <row r="1" spans="1:10" ht="110.1" customHeight="1">
      <c r="B1" s="31" t="s">
        <v>2114</v>
      </c>
      <c r="D1" s="31"/>
      <c r="F1" s="255">
        <f>Складская!F1</f>
        <v>46133</v>
      </c>
      <c r="H1" s="623"/>
      <c r="I1" s="649"/>
      <c r="J1" s="649"/>
    </row>
    <row r="2" spans="1:10" ht="39.75" customHeight="1">
      <c r="B2" s="646" t="s">
        <v>2125</v>
      </c>
      <c r="C2" s="646"/>
      <c r="D2" s="646"/>
      <c r="E2" s="646"/>
      <c r="F2" s="646"/>
      <c r="G2" s="666"/>
      <c r="H2" s="665" t="s">
        <v>1321</v>
      </c>
      <c r="I2" s="665"/>
      <c r="J2" s="665"/>
    </row>
    <row r="3" spans="1:10" ht="33.75" customHeight="1">
      <c r="B3" s="667" t="s">
        <v>2734</v>
      </c>
      <c r="C3" s="667"/>
      <c r="D3" s="667"/>
      <c r="E3" s="667"/>
      <c r="F3" s="667"/>
      <c r="G3" s="666"/>
      <c r="H3" s="260" t="s">
        <v>2120</v>
      </c>
      <c r="I3" s="260" t="s">
        <v>1377</v>
      </c>
      <c r="J3" s="260" t="s">
        <v>817</v>
      </c>
    </row>
    <row r="4" spans="1:10" ht="47.25" customHeight="1" thickBot="1">
      <c r="B4" s="668"/>
      <c r="C4" s="668"/>
      <c r="D4" s="668"/>
      <c r="E4" s="668"/>
      <c r="F4" s="668"/>
      <c r="G4" s="666"/>
      <c r="H4" s="110" t="s">
        <v>634</v>
      </c>
      <c r="I4" s="110" t="s">
        <v>634</v>
      </c>
      <c r="J4" s="110" t="s">
        <v>827</v>
      </c>
    </row>
    <row r="5" spans="1:10" ht="30" customHeight="1" thickBot="1">
      <c r="A5" s="285" t="s">
        <v>10</v>
      </c>
      <c r="B5" s="275" t="s">
        <v>10</v>
      </c>
      <c r="C5" s="275" t="s">
        <v>11</v>
      </c>
      <c r="D5" s="275" t="s">
        <v>12</v>
      </c>
      <c r="E5" s="275" t="s">
        <v>13</v>
      </c>
      <c r="F5" s="388" t="s">
        <v>2735</v>
      </c>
    </row>
    <row r="6" spans="1:10" ht="15.95" customHeight="1">
      <c r="A6" s="182" t="s">
        <v>652</v>
      </c>
      <c r="B6" s="267" t="str">
        <f>CONCATENATE(A6,VLOOKUP($H$4,'Цвет мет. опор'!A:B,2,0),"/",VLOOKUP($I$4,'Цвет лючка'!A:B,2,0),".",VLOOKUP($J$4,'Цвет столешницы'!A:B,2,FALSE))</f>
        <v>EVL113/П/40*40/ANT/ANT.U003</v>
      </c>
      <c r="C6" s="591" t="s">
        <v>447</v>
      </c>
      <c r="D6" s="268" t="s">
        <v>19</v>
      </c>
      <c r="E6" s="611"/>
      <c r="F6" s="390">
        <v>19494</v>
      </c>
    </row>
    <row r="7" spans="1:10" ht="15.95" customHeight="1">
      <c r="A7" s="182" t="s">
        <v>653</v>
      </c>
      <c r="B7" s="267" t="str">
        <f>CONCATENATE(A7,VLOOKUP($H$4,'Цвет мет. опор'!A:B,2,0),"/",VLOOKUP($I$4,'Цвет лючка'!A:B,2,0),".",VLOOKUP($J$4,'Цвет столешницы'!A:B,2,FALSE))</f>
        <v>EVL114/П/40*40/ANT/ANT.U003</v>
      </c>
      <c r="C7" s="591"/>
      <c r="D7" s="268" t="s">
        <v>27</v>
      </c>
      <c r="E7" s="611"/>
      <c r="F7" s="390">
        <v>20311</v>
      </c>
    </row>
    <row r="8" spans="1:10" ht="15.95" customHeight="1">
      <c r="A8" s="182" t="s">
        <v>654</v>
      </c>
      <c r="B8" s="267" t="str">
        <f>CONCATENATE(A8,VLOOKUP($H$4,'Цвет мет. опор'!A:B,2,0),"/",VLOOKUP($I$4,'Цвет лючка'!A:B,2,0),".",VLOOKUP($J$4,'Цвет столешницы'!A:B,2,FALSE))</f>
        <v>EVL115/П/40*40/ANT/ANT.U003</v>
      </c>
      <c r="C8" s="591"/>
      <c r="D8" s="268" t="s">
        <v>28</v>
      </c>
      <c r="E8" s="611"/>
      <c r="F8" s="390">
        <v>20586</v>
      </c>
    </row>
    <row r="9" spans="1:10" ht="15.95" customHeight="1">
      <c r="A9" s="182" t="s">
        <v>655</v>
      </c>
      <c r="B9" s="267" t="str">
        <f>CONCATENATE(A9,VLOOKUP($H$4,'Цвет мет. опор'!A:B,2,0),"/",VLOOKUP($I$4,'Цвет лючка'!A:B,2,0),".",VLOOKUP($J$4,'Цвет столешницы'!A:B,2,FALSE))</f>
        <v>EVL116/П/40*40/ANT/ANT.U003</v>
      </c>
      <c r="C9" s="591"/>
      <c r="D9" s="268" t="s">
        <v>29</v>
      </c>
      <c r="E9" s="611"/>
      <c r="F9" s="390">
        <v>21802</v>
      </c>
    </row>
    <row r="10" spans="1:10" ht="15.95" customHeight="1">
      <c r="A10" s="182" t="s">
        <v>679</v>
      </c>
      <c r="B10" s="267" t="str">
        <f>CONCATENATE(A10,VLOOKUP($H$4,'Цвет мет. опор'!A:B,2,0),"/",VLOOKUP($I$4,'Цвет лючка'!A:B,2,0),".",VLOOKUP($J$4,'Цвет столешницы'!A:B,2,FALSE))</f>
        <v>EVL100/П/40*40/ANT/ANT.U003</v>
      </c>
      <c r="C10" s="591" t="s">
        <v>448</v>
      </c>
      <c r="D10" s="268" t="s">
        <v>30</v>
      </c>
      <c r="E10" s="611"/>
      <c r="F10" s="390">
        <v>20080</v>
      </c>
    </row>
    <row r="11" spans="1:10" ht="15.95" customHeight="1">
      <c r="A11" s="182" t="s">
        <v>680</v>
      </c>
      <c r="B11" s="267" t="str">
        <f>CONCATENATE(A11,VLOOKUP($H$4,'Цвет мет. опор'!A:B,2,0),"/",VLOOKUP($I$4,'Цвет лючка'!A:B,2,0),".",VLOOKUP($J$4,'Цвет столешницы'!A:B,2,FALSE))</f>
        <v>EVL101/П/40*40/ANT/ANT.U003</v>
      </c>
      <c r="C11" s="591"/>
      <c r="D11" s="268" t="s">
        <v>31</v>
      </c>
      <c r="E11" s="611"/>
      <c r="F11" s="391">
        <v>21080</v>
      </c>
    </row>
    <row r="12" spans="1:10" ht="28.5" customHeight="1">
      <c r="A12" s="183" t="s">
        <v>681</v>
      </c>
      <c r="B12" s="267" t="str">
        <f>CONCATENATE(A12,VLOOKUP($H$4,'Цвет мет. опор'!A:B,2,0),"/",VLOOKUP($I$4,'Цвет лючка'!A:B,2,0),".",VLOOKUP($J$4,'Цвет столешницы'!A:B,2,FALSE))</f>
        <v>EVL102/П/40*40/ANT/ANT.U003</v>
      </c>
      <c r="C12" s="591"/>
      <c r="D12" s="280" t="s">
        <v>32</v>
      </c>
      <c r="E12" s="611"/>
      <c r="F12" s="391">
        <v>21913</v>
      </c>
    </row>
    <row r="13" spans="1:10" ht="28.5" customHeight="1">
      <c r="A13" s="183" t="s">
        <v>682</v>
      </c>
      <c r="B13" s="267" t="str">
        <f>CONCATENATE(A13,VLOOKUP($H$4,'Цвет мет. опор'!A:B,2,0),"/",VLOOKUP($I$4,'Цвет лючка'!A:B,2,0),".",VLOOKUP($J$4,'Цвет столешницы'!A:B,2,FALSE))</f>
        <v>EVL103/П/40*40/ANT/ANT.U003</v>
      </c>
      <c r="C13" s="591"/>
      <c r="D13" s="280" t="s">
        <v>33</v>
      </c>
      <c r="E13" s="611"/>
      <c r="F13" s="391">
        <v>22404</v>
      </c>
    </row>
    <row r="14" spans="1:10" ht="15.95" customHeight="1">
      <c r="A14" s="182" t="s">
        <v>683</v>
      </c>
      <c r="B14" s="267" t="str">
        <f>CONCATENATE(A14,VLOOKUP($H$4,'Цвет мет. опор'!A:B,2,0),"/",VLOOKUP($I$4,'Цвет лючка'!A:B,2,0),".",VLOOKUP($J$4,'Цвет столешницы'!A:B,2,FALSE))</f>
        <v>EVL104/П/40*40/ANT/ANT.U003</v>
      </c>
      <c r="C14" s="591"/>
      <c r="D14" s="268" t="s">
        <v>336</v>
      </c>
      <c r="E14" s="611"/>
      <c r="F14" s="390">
        <v>23553</v>
      </c>
    </row>
    <row r="15" spans="1:10" ht="15.95" customHeight="1">
      <c r="A15" s="182" t="s">
        <v>673</v>
      </c>
      <c r="B15" s="267" t="str">
        <f>CONCATENATE(A15,VLOOKUP($H$4,'Цвет мет. опор'!A:B,2,0),"/",VLOOKUP($I$4,'Цвет лючка'!A:B,2,0),".",VLOOKUP($J$4,'Цвет столешницы'!A:B,2,FALSE))</f>
        <v>EVL117/П/40*40/ANT/ANT.U003</v>
      </c>
      <c r="C15" s="591" t="s">
        <v>449</v>
      </c>
      <c r="D15" s="268" t="s">
        <v>34</v>
      </c>
      <c r="E15" s="611"/>
      <c r="F15" s="390">
        <v>20428</v>
      </c>
    </row>
    <row r="16" spans="1:10" ht="15.95" customHeight="1">
      <c r="A16" s="182" t="s">
        <v>674</v>
      </c>
      <c r="B16" s="267" t="str">
        <f>CONCATENATE(A16,VLOOKUP($H$4,'Цвет мет. опор'!A:B,2,0),"/",VLOOKUP($I$4,'Цвет лючка'!A:B,2,0),".",VLOOKUP($J$4,'Цвет столешницы'!A:B,2,FALSE))</f>
        <v>EVL118/П/40*40/ANT/ANT.U003</v>
      </c>
      <c r="C16" s="591"/>
      <c r="D16" s="268" t="s">
        <v>35</v>
      </c>
      <c r="E16" s="611"/>
      <c r="F16" s="390">
        <v>21022</v>
      </c>
    </row>
    <row r="17" spans="1:6" ht="15.95" customHeight="1">
      <c r="A17" s="182" t="s">
        <v>675</v>
      </c>
      <c r="B17" s="267" t="str">
        <f>CONCATENATE(A17,VLOOKUP($H$4,'Цвет мет. опор'!A:B,2,0),"/",VLOOKUP($I$4,'Цвет лючка'!A:B,2,0),".",VLOOKUP($J$4,'Цвет столешницы'!A:B,2,FALSE))</f>
        <v>EVL119/П/40*40/ANT/ANT.U003</v>
      </c>
      <c r="C17" s="591"/>
      <c r="D17" s="268" t="s">
        <v>36</v>
      </c>
      <c r="E17" s="611"/>
      <c r="F17" s="390">
        <v>22605</v>
      </c>
    </row>
    <row r="18" spans="1:6" ht="15.95" customHeight="1">
      <c r="A18" s="182" t="s">
        <v>676</v>
      </c>
      <c r="B18" s="267" t="str">
        <f>CONCATENATE(A18,VLOOKUP($H$4,'Цвет мет. опор'!A:B,2,0),"/",VLOOKUP($I$4,'Цвет лючка'!A:B,2,0),".",VLOOKUP($J$4,'Цвет столешницы'!A:B,2,FALSE))</f>
        <v>EVL120/П/40*40/ANT/ANT.U003</v>
      </c>
      <c r="C18" s="591"/>
      <c r="D18" s="268" t="s">
        <v>37</v>
      </c>
      <c r="E18" s="611"/>
      <c r="F18" s="390">
        <v>23095</v>
      </c>
    </row>
    <row r="19" spans="1:6" ht="15.95" customHeight="1">
      <c r="A19" s="182" t="s">
        <v>677</v>
      </c>
      <c r="B19" s="267" t="str">
        <f>CONCATENATE(A19,VLOOKUP($H$4,'Цвет мет. опор'!A:B,2,0),"/",VLOOKUP($I$4,'Цвет лючка'!A:B,2,0),".",VLOOKUP($J$4,'Цвет столешницы'!A:B,2,FALSE))</f>
        <v>EVL121/П/40*40/ANT/ANT.U003</v>
      </c>
      <c r="C19" s="591"/>
      <c r="D19" s="268" t="s">
        <v>38</v>
      </c>
      <c r="E19" s="611"/>
      <c r="F19" s="390">
        <v>24431</v>
      </c>
    </row>
    <row r="20" spans="1:6" ht="78" customHeight="1">
      <c r="A20" s="182" t="s">
        <v>678</v>
      </c>
      <c r="B20" s="267" t="str">
        <f>CONCATENATE(A20,VLOOKUP($H$4,'Цвет мет. опор'!A:B,2,0),"/",VLOOKUP($I$4,'Цвет лючка'!A:B,2,0),".",VLOOKUP($J$4,'Цвет столешницы'!A:B,2,FALSE))</f>
        <v>EVL122/П/40*40/ANT/ANT.U003</v>
      </c>
      <c r="C20" s="269" t="s">
        <v>450</v>
      </c>
      <c r="D20" s="268" t="s">
        <v>39</v>
      </c>
      <c r="E20" s="270"/>
      <c r="F20" s="390">
        <v>24712</v>
      </c>
    </row>
    <row r="21" spans="1:6" ht="33" customHeight="1">
      <c r="A21" s="182" t="s">
        <v>684</v>
      </c>
      <c r="B21" s="267" t="str">
        <f>CONCATENATE(A21,VLOOKUP($H$4,'Цвет мет. опор'!A:B,2,0),"/",VLOOKUP($I$4,'Цвет лючка'!A:B,2,0),".",VLOOKUP($J$4,'Цвет столешницы'!A:B,2,FALSE))</f>
        <v>EVL123/П/40*40/ANT/ANT.U003</v>
      </c>
      <c r="C21" s="591" t="s">
        <v>1751</v>
      </c>
      <c r="D21" s="268" t="s">
        <v>40</v>
      </c>
      <c r="E21" s="607" t="s">
        <v>15</v>
      </c>
      <c r="F21" s="390">
        <v>21049</v>
      </c>
    </row>
    <row r="22" spans="1:6" ht="38.25" customHeight="1" thickBot="1">
      <c r="A22" s="182" t="s">
        <v>685</v>
      </c>
      <c r="B22" s="267" t="str">
        <f>CONCATENATE(A22,VLOOKUP($H$4,'Цвет мет. опор'!A:B,2,0),"/",VLOOKUP($I$4,'Цвет лючка'!A:B,2,0),".",VLOOKUP($J$4,'Цвет столешницы'!A:B,2,FALSE))</f>
        <v>EVL124/П/40*40/ANT/ANT.U003</v>
      </c>
      <c r="C22" s="591"/>
      <c r="D22" s="268" t="s">
        <v>16</v>
      </c>
      <c r="E22" s="607"/>
      <c r="F22" s="390">
        <v>22235</v>
      </c>
    </row>
    <row r="23" spans="1:6" ht="30" customHeight="1" thickBot="1">
      <c r="A23" s="184" t="s">
        <v>619</v>
      </c>
      <c r="B23" s="267" t="str">
        <f>CONCATENATE(A23,VLOOKUP($H$4,'Цвет мет. опор'!A:B,2,0),"/",VLOOKUP($I$4,'Цвет лючка'!A:B,2,0),".",VLOOKUP($J$4,'Цвет столешницы'!A:B,2,FALSE))</f>
        <v>EVL105SX(DX)/П/40*40/ANT/ANT.U003</v>
      </c>
      <c r="C23" s="591" t="s">
        <v>1752</v>
      </c>
      <c r="D23" s="268" t="s">
        <v>40</v>
      </c>
      <c r="E23" s="592" t="s">
        <v>15</v>
      </c>
      <c r="F23" s="390">
        <v>21193</v>
      </c>
    </row>
    <row r="24" spans="1:6" ht="30" customHeight="1" thickBot="1">
      <c r="A24" s="184" t="s">
        <v>620</v>
      </c>
      <c r="B24" s="267" t="str">
        <f>CONCATENATE(A24,VLOOKUP($H$4,'Цвет мет. опор'!A:B,2,0),"/",VLOOKUP($I$4,'Цвет лючка'!A:B,2,0),".",VLOOKUP($J$4,'Цвет столешницы'!A:B,2,FALSE))</f>
        <v>EVL106SX(DX)/П/40*40/ANT/ANT.U003</v>
      </c>
      <c r="C24" s="591"/>
      <c r="D24" s="280" t="s">
        <v>16</v>
      </c>
      <c r="E24" s="592"/>
      <c r="F24" s="390">
        <v>22379</v>
      </c>
    </row>
    <row r="25" spans="1:6" ht="30" customHeight="1">
      <c r="A25" s="184" t="s">
        <v>621</v>
      </c>
      <c r="B25" s="267" t="str">
        <f>CONCATENATE(A25,VLOOKUP($H$4,'Цвет мет. опор'!A:B,2,0),"/",VLOOKUP($I$4,'Цвет лючка'!A:B,2,0),".",VLOOKUP($J$4,'Цвет столешницы'!A:B,2,FALSE))</f>
        <v>EVL107SX(DX)/П/40*40/ANT/ANT.U003</v>
      </c>
      <c r="C25" s="591"/>
      <c r="D25" s="268" t="s">
        <v>14</v>
      </c>
      <c r="E25" s="592"/>
      <c r="F25" s="390">
        <v>22844</v>
      </c>
    </row>
    <row r="26" spans="1:6" ht="38.25" customHeight="1">
      <c r="A26" s="182" t="s">
        <v>1331</v>
      </c>
      <c r="B26" s="267" t="str">
        <f>CONCATENATE(A26,VLOOKUP($H$4,'Цвет мет. опор'!A:B,2,0),"/",VLOOKUP($I$4,'Цвет лючка'!A:B,2,0),".",VLOOKUP($J$4,'Цвет столешницы'!A:B,2,FALSE))</f>
        <v>EVL125SX(DX)/П/40*40/ANT/ANT.U003</v>
      </c>
      <c r="C26" s="591" t="s">
        <v>1753</v>
      </c>
      <c r="D26" s="268" t="s">
        <v>16</v>
      </c>
      <c r="E26" s="592"/>
      <c r="F26" s="390">
        <v>18092</v>
      </c>
    </row>
    <row r="27" spans="1:6" ht="37.5" customHeight="1" thickBot="1">
      <c r="A27" s="182" t="s">
        <v>1332</v>
      </c>
      <c r="B27" s="267" t="str">
        <f>CONCATENATE(A27,VLOOKUP($H$4,'Цвет мет. опор'!A:B,2,0),"/",VLOOKUP($I$4,'Цвет лючка'!A:B,2,0),".",VLOOKUP($J$4,'Цвет столешницы'!A:B,2,FALSE))</f>
        <v>EVL126SX(DX)/П/40*40/ANT/ANT.U003</v>
      </c>
      <c r="C27" s="591"/>
      <c r="D27" s="268" t="s">
        <v>14</v>
      </c>
      <c r="E27" s="592"/>
      <c r="F27" s="390">
        <v>23376</v>
      </c>
    </row>
    <row r="28" spans="1:6" ht="32.1" customHeight="1">
      <c r="A28" s="184" t="s">
        <v>468</v>
      </c>
      <c r="B28" s="267" t="str">
        <f>CONCATENATE(A28,VLOOKUP($H$4,'Цвет мет. опор'!A:B,2,0),"/",VLOOKUP($I$4,'Цвет лючка'!A:B,2,0),".",VLOOKUP($J$4,'Цвет столешницы'!A:B,2,FALSE))</f>
        <v>EVL109SX(DX)/П/40*40ANT/ANT.U003</v>
      </c>
      <c r="C28" s="591" t="s">
        <v>1754</v>
      </c>
      <c r="D28" s="268" t="s">
        <v>419</v>
      </c>
      <c r="E28" s="592"/>
      <c r="F28" s="390">
        <v>21168</v>
      </c>
    </row>
    <row r="29" spans="1:6" ht="32.1" customHeight="1">
      <c r="A29" s="185" t="s">
        <v>469</v>
      </c>
      <c r="B29" s="267" t="str">
        <f>CONCATENATE(A29,VLOOKUP($H$4,'Цвет мет. опор'!A:B,2,0),"/",VLOOKUP($I$4,'Цвет лючка'!A:B,2,0),".",VLOOKUP($J$4,'Цвет столешницы'!A:B,2,FALSE))</f>
        <v>EVL110SX(DX)/П/40*40ANT/ANT.U003</v>
      </c>
      <c r="C29" s="591"/>
      <c r="D29" s="268" t="s">
        <v>421</v>
      </c>
      <c r="E29" s="592"/>
      <c r="F29" s="390">
        <v>22054</v>
      </c>
    </row>
    <row r="30" spans="1:6" ht="32.1" customHeight="1">
      <c r="A30" s="186" t="s">
        <v>470</v>
      </c>
      <c r="B30" s="267" t="str">
        <f>CONCATENATE(A30,VLOOKUP($H$4,'Цвет мет. опор'!A:B,2,0),"/",VLOOKUP($I$4,'Цвет лючка'!A:B,2,0),".",VLOOKUP($J$4,'Цвет столешницы'!A:B,2,FALSE))</f>
        <v>EVL111SX(DX)/П/40*40ANT/ANT.U003</v>
      </c>
      <c r="C30" s="591"/>
      <c r="D30" s="268" t="s">
        <v>420</v>
      </c>
      <c r="E30" s="592"/>
      <c r="F30" s="390">
        <v>22862</v>
      </c>
    </row>
    <row r="31" spans="1:6" s="14" customFormat="1" ht="32.1" customHeight="1">
      <c r="A31" s="182" t="s">
        <v>1325</v>
      </c>
      <c r="B31" s="267" t="str">
        <f>CONCATENATE(A31,VLOOKUP($H$4,'Цвет мет. опор'!A:B,2,0),"/",VLOOKUP($I$4,'Цвет лючка'!A:B,2,0),".",VLOOKUP($J$4,'Цвет столешницы'!A:B,2,FALSE))</f>
        <v>EVL127SX(DX)/П/40*40/ANT/ANT.U003</v>
      </c>
      <c r="C31" s="591" t="s">
        <v>1755</v>
      </c>
      <c r="D31" s="268" t="s">
        <v>17</v>
      </c>
      <c r="E31" s="664"/>
      <c r="F31" s="390">
        <v>33762</v>
      </c>
    </row>
    <row r="32" spans="1:6" s="14" customFormat="1" ht="32.1" customHeight="1">
      <c r="A32" s="182" t="s">
        <v>1326</v>
      </c>
      <c r="B32" s="267" t="str">
        <f>CONCATENATE(A32,VLOOKUP($H$4,'Цвет мет. опор'!A:B,2,0),"/",VLOOKUP($I$4,'Цвет лючка'!A:B,2,0),".",VLOOKUP($J$4,'Цвет столешницы'!A:B,2,FALSE))</f>
        <v>EVL128SX(DX)/П/40*40/ANT/ANT.U003</v>
      </c>
      <c r="C32" s="591"/>
      <c r="D32" s="268" t="s">
        <v>18</v>
      </c>
      <c r="E32" s="664"/>
      <c r="F32" s="390">
        <v>34752</v>
      </c>
    </row>
    <row r="33" spans="1:6" s="14" customFormat="1" ht="36" customHeight="1">
      <c r="A33" s="182" t="s">
        <v>1327</v>
      </c>
      <c r="B33" s="267" t="str">
        <f>CONCATENATE(A33,VLOOKUP($H$4,'Цвет мет. опор'!A:B,2,0),"/",VLOOKUP($I$4,'Цвет лючка'!A:B,2,0),".",VLOOKUP($J$4,'Цвет столешницы'!A:B,2,FALSE))</f>
        <v>EVL129SX(DX)/П/40*40/ANT/ANT.U003</v>
      </c>
      <c r="C33" s="591" t="s">
        <v>1756</v>
      </c>
      <c r="D33" s="268" t="s">
        <v>17</v>
      </c>
      <c r="E33" s="664"/>
      <c r="F33" s="390">
        <v>34148</v>
      </c>
    </row>
    <row r="34" spans="1:6" s="14" customFormat="1" ht="36" customHeight="1">
      <c r="A34" s="182" t="s">
        <v>1328</v>
      </c>
      <c r="B34" s="267" t="str">
        <f>CONCATENATE(A34,VLOOKUP($H$4,'Цвет мет. опор'!A:B,2,0),"/",VLOOKUP($I$4,'Цвет лючка'!A:B,2,0),".",VLOOKUP($J$4,'Цвет столешницы'!A:B,2,FALSE))</f>
        <v>EVL130SX(DX)/П/40*40/ANT/ANT.U003</v>
      </c>
      <c r="C34" s="591"/>
      <c r="D34" s="268" t="s">
        <v>18</v>
      </c>
      <c r="E34" s="664"/>
      <c r="F34" s="390">
        <v>35130</v>
      </c>
    </row>
    <row r="35" spans="1:6" s="14" customFormat="1" ht="33" customHeight="1">
      <c r="A35" s="182" t="s">
        <v>1329</v>
      </c>
      <c r="B35" s="267" t="str">
        <f>CONCATENATE(A35,VLOOKUP($H$4,'Цвет мет. опор'!A:B,2,0),"/",VLOOKUP($I$4,'Цвет лючка'!A:B,2,0),".",VLOOKUP($J$4,'Цвет столешницы'!A:B,2,FALSE))</f>
        <v>EVL131SX(DX)/П/40*40/ANT/ANT.U003</v>
      </c>
      <c r="C35" s="591" t="s">
        <v>1757</v>
      </c>
      <c r="D35" s="277" t="s">
        <v>17</v>
      </c>
      <c r="E35" s="592"/>
      <c r="F35" s="390">
        <v>34447</v>
      </c>
    </row>
    <row r="36" spans="1:6" s="14" customFormat="1" ht="33" customHeight="1" thickBot="1">
      <c r="A36" s="182" t="s">
        <v>1330</v>
      </c>
      <c r="B36" s="267" t="str">
        <f>CONCATENATE(A36,VLOOKUP($H$4,'Цвет мет. опор'!A:B,2,0),"/",VLOOKUP($I$4,'Цвет лючка'!A:B,2,0),".",VLOOKUP($J$4,'Цвет столешницы'!A:B,2,FALSE))</f>
        <v>EVL132SX(DX)/П/40*40/ANT/ANT.U003</v>
      </c>
      <c r="C36" s="591"/>
      <c r="D36" s="277" t="s">
        <v>18</v>
      </c>
      <c r="E36" s="592"/>
      <c r="F36" s="390">
        <v>34770</v>
      </c>
    </row>
    <row r="37" spans="1:6" s="14" customFormat="1" ht="24.95" customHeight="1" thickBot="1">
      <c r="A37" s="92" t="s">
        <v>686</v>
      </c>
      <c r="B37" s="267" t="str">
        <f>CONCATENATE(A37,VLOOKUP($H$4,'Цвет мет. опор'!A:B,2,0),"/",VLOOKUP($I$4,'Цвет лючка'!A:B,2,0),".",VLOOKUP($J$4,'Цвет столешницы'!A:B,2,FALSE))</f>
        <v>EVL601/П/40*40/ANT/ANT.U003</v>
      </c>
      <c r="C37" s="591" t="s">
        <v>451</v>
      </c>
      <c r="D37" s="277" t="s">
        <v>300</v>
      </c>
      <c r="E37" s="592"/>
      <c r="F37" s="390">
        <v>34759</v>
      </c>
    </row>
    <row r="38" spans="1:6" s="14" customFormat="1" ht="24.95" customHeight="1" thickBot="1">
      <c r="A38" s="92" t="s">
        <v>687</v>
      </c>
      <c r="B38" s="267" t="str">
        <f>CONCATENATE(A38,VLOOKUP($H$4,'Цвет мет. опор'!A:B,2,0),"/",VLOOKUP($I$4,'Цвет лючка'!A:B,2,0),".",VLOOKUP($J$4,'Цвет столешницы'!A:B,2,FALSE))</f>
        <v>EVL602/П/40*40/ANT/ANT.U003</v>
      </c>
      <c r="C38" s="591"/>
      <c r="D38" s="270" t="s">
        <v>301</v>
      </c>
      <c r="E38" s="592"/>
      <c r="F38" s="390">
        <v>35804</v>
      </c>
    </row>
    <row r="39" spans="1:6" s="14" customFormat="1" ht="24.95" customHeight="1" thickBot="1">
      <c r="A39" s="92" t="s">
        <v>688</v>
      </c>
      <c r="B39" s="267" t="str">
        <f>CONCATENATE(A39,VLOOKUP($H$4,'Цвет мет. опор'!A:B,2,0),"/",VLOOKUP($I$4,'Цвет лючка'!A:B,2,0),".",VLOOKUP($J$4,'Цвет столешницы'!A:B,2,FALSE))</f>
        <v>EVL603/П/40*40/ANT/ANT.U003</v>
      </c>
      <c r="C39" s="591"/>
      <c r="D39" s="270" t="s">
        <v>302</v>
      </c>
      <c r="E39" s="592"/>
      <c r="F39" s="390">
        <v>37739</v>
      </c>
    </row>
    <row r="40" spans="1:6" s="14" customFormat="1" ht="24.95" customHeight="1" thickBot="1">
      <c r="A40" s="92" t="s">
        <v>1521</v>
      </c>
      <c r="B40" s="267" t="str">
        <f>CONCATENATE(A40,VLOOKUP($H$4,'Цвет мет. опор'!A:B,2,0),"/",VLOOKUP($I$4,'Цвет лючка'!A:B,2,0),".",VLOOKUP($J$4,'Цвет столешницы'!A:B,2,FALSE))</f>
        <v>EVL681/П/40*40/ANT/ANT.U003</v>
      </c>
      <c r="C40" s="591"/>
      <c r="D40" s="270" t="s">
        <v>342</v>
      </c>
      <c r="E40" s="592"/>
      <c r="F40" s="390">
        <v>39610</v>
      </c>
    </row>
    <row r="41" spans="1:6" s="14" customFormat="1" ht="24.95" customHeight="1" thickBot="1">
      <c r="A41" s="92" t="s">
        <v>689</v>
      </c>
      <c r="B41" s="267" t="str">
        <f>CONCATENATE(A41,VLOOKUP($H$4,'Цвет мет. опор'!A:B,2,0),"/",VLOOKUP($I$4,'Цвет лючка'!A:B,2,0),".",VLOOKUP($J$4,'Цвет столешницы'!A:B,2,FALSE))</f>
        <v>EVL604/П/40*40/ANT/ANT.U003</v>
      </c>
      <c r="C41" s="591" t="s">
        <v>452</v>
      </c>
      <c r="D41" s="277" t="s">
        <v>297</v>
      </c>
      <c r="E41" s="592"/>
      <c r="F41" s="390">
        <v>36368</v>
      </c>
    </row>
    <row r="42" spans="1:6" s="14" customFormat="1" ht="24.95" customHeight="1" thickBot="1">
      <c r="A42" s="92" t="s">
        <v>690</v>
      </c>
      <c r="B42" s="267" t="str">
        <f>CONCATENATE(A42,VLOOKUP($H$4,'Цвет мет. опор'!A:B,2,0),"/",VLOOKUP($I$4,'Цвет лючка'!A:B,2,0),".",VLOOKUP($J$4,'Цвет столешницы'!A:B,2,FALSE))</f>
        <v>EVL605/П/40*40/ANT/ANT.U003</v>
      </c>
      <c r="C42" s="591"/>
      <c r="D42" s="281" t="s">
        <v>298</v>
      </c>
      <c r="E42" s="592"/>
      <c r="F42" s="390">
        <v>37573</v>
      </c>
    </row>
    <row r="43" spans="1:6" s="14" customFormat="1" ht="26.25" customHeight="1" thickBot="1">
      <c r="A43" s="92" t="s">
        <v>691</v>
      </c>
      <c r="B43" s="267" t="str">
        <f>CONCATENATE(A43,VLOOKUP($H$4,'Цвет мет. опор'!A:B,2,0),"/",VLOOKUP($I$4,'Цвет лючка'!A:B,2,0),".",VLOOKUP($J$4,'Цвет столешницы'!A:B,2,FALSE))</f>
        <v>EVL606/П/40*40/ANT/ANT.U003</v>
      </c>
      <c r="C43" s="591"/>
      <c r="D43" s="270" t="s">
        <v>299</v>
      </c>
      <c r="E43" s="592"/>
      <c r="F43" s="390">
        <v>39452</v>
      </c>
    </row>
    <row r="44" spans="1:6" s="14" customFormat="1" ht="26.25" customHeight="1" thickBot="1">
      <c r="A44" s="92" t="s">
        <v>1523</v>
      </c>
      <c r="B44" s="267" t="str">
        <f>CONCATENATE(A44,VLOOKUP($H$4,'Цвет мет. опор'!A:B,2,0),"/",VLOOKUP($I$4,'Цвет лючка'!A:B,2,0),".",VLOOKUP($J$4,'Цвет столешницы'!A:B,2,FALSE))</f>
        <v>EVL682/П/40*40/ANT/ANT.U003</v>
      </c>
      <c r="C44" s="591"/>
      <c r="D44" s="270" t="s">
        <v>378</v>
      </c>
      <c r="E44" s="592"/>
      <c r="F44" s="390">
        <v>41145</v>
      </c>
    </row>
    <row r="45" spans="1:6" ht="24.95" customHeight="1" thickBot="1">
      <c r="A45" s="92" t="s">
        <v>692</v>
      </c>
      <c r="B45" s="267" t="str">
        <f>CONCATENATE(A45,VLOOKUP($H$4,'Цвет мет. опор'!A:B,2,0),"/",VLOOKUP($I$4,'Цвет лючка'!A:B,2,0),".",VLOOKUP($J$4,'Цвет столешницы'!A:B,2,FALSE))</f>
        <v>EVL607/П/40*40/ANT/ANT.U003</v>
      </c>
      <c r="C45" s="591" t="s">
        <v>1520</v>
      </c>
      <c r="D45" s="277" t="s">
        <v>305</v>
      </c>
      <c r="E45" s="592"/>
      <c r="F45" s="390">
        <v>37700</v>
      </c>
    </row>
    <row r="46" spans="1:6" ht="24.95" customHeight="1" thickBot="1">
      <c r="A46" s="92" t="s">
        <v>693</v>
      </c>
      <c r="B46" s="267" t="str">
        <f>CONCATENATE(A46,VLOOKUP($H$4,'Цвет мет. опор'!A:B,2,0),"/",VLOOKUP($I$4,'Цвет лючка'!A:B,2,0),".",VLOOKUP($J$4,'Цвет столешницы'!A:B,2,FALSE))</f>
        <v>EVL608/П/40*40/ANT/ANT.U003</v>
      </c>
      <c r="C46" s="591"/>
      <c r="D46" s="270" t="s">
        <v>306</v>
      </c>
      <c r="E46" s="592"/>
      <c r="F46" s="390">
        <v>39642</v>
      </c>
    </row>
    <row r="47" spans="1:6" ht="24.95" customHeight="1" thickBot="1">
      <c r="A47" s="92" t="s">
        <v>694</v>
      </c>
      <c r="B47" s="267" t="str">
        <f>CONCATENATE(A47,VLOOKUP($H$4,'Цвет мет. опор'!A:B,2,0),"/",VLOOKUP($I$4,'Цвет лючка'!A:B,2,0),".",VLOOKUP($J$4,'Цвет столешницы'!A:B,2,FALSE))</f>
        <v>EVL609/П/40*40/ANT/ANT.U003</v>
      </c>
      <c r="C47" s="591"/>
      <c r="D47" s="270" t="s">
        <v>404</v>
      </c>
      <c r="E47" s="592"/>
      <c r="F47" s="390">
        <v>40603</v>
      </c>
    </row>
    <row r="48" spans="1:6" ht="24.95" customHeight="1" thickBot="1">
      <c r="A48" s="92" t="s">
        <v>1512</v>
      </c>
      <c r="B48" s="267" t="str">
        <f>CONCATENATE(A48,VLOOKUP($H$4,'Цвет мет. опор'!A:B,2,0),"/",VLOOKUP($I$4,'Цвет лючка'!A:B,2,0),".",VLOOKUP($J$4,'Цвет столешницы'!A:B,2,FALSE))</f>
        <v>EVL683/П/40*40/ANT/ANT.U003</v>
      </c>
      <c r="C48" s="591"/>
      <c r="D48" s="270" t="s">
        <v>1513</v>
      </c>
      <c r="E48" s="592"/>
      <c r="F48" s="390">
        <v>43281</v>
      </c>
    </row>
    <row r="49" spans="1:6" ht="30" customHeight="1" thickBot="1">
      <c r="A49" s="92" t="s">
        <v>695</v>
      </c>
      <c r="B49" s="267" t="str">
        <f>CONCATENATE(A49,VLOOKUP($H$4,'Цвет мет. опор'!A:B,2,0),"/",VLOOKUP($I$4,'Цвет лючка'!A:B,2,0),".",VLOOKUP($J$4,'Цвет столешницы'!A:B,2,FALSE))</f>
        <v>EVL610/П/40*40/ANT/ANT.U003</v>
      </c>
      <c r="C49" s="591" t="s">
        <v>453</v>
      </c>
      <c r="D49" s="268" t="s">
        <v>406</v>
      </c>
      <c r="E49" s="580"/>
      <c r="F49" s="390">
        <v>37515</v>
      </c>
    </row>
    <row r="50" spans="1:6" ht="30" customHeight="1" thickBot="1">
      <c r="A50" s="92" t="s">
        <v>696</v>
      </c>
      <c r="B50" s="267" t="str">
        <f>CONCATENATE(A50,VLOOKUP($H$4,'Цвет мет. опор'!A:B,2,0),"/",VLOOKUP($I$4,'Цвет лючка'!A:B,2,0),".",VLOOKUP($J$4,'Цвет столешницы'!A:B,2,FALSE))</f>
        <v>EVL611/П/40*40/ANT/ANT.U003</v>
      </c>
      <c r="C50" s="591"/>
      <c r="D50" s="268" t="s">
        <v>407</v>
      </c>
      <c r="E50" s="580"/>
      <c r="F50" s="390">
        <v>39589</v>
      </c>
    </row>
    <row r="51" spans="1:6" ht="30" customHeight="1" thickBot="1">
      <c r="A51" s="92" t="s">
        <v>697</v>
      </c>
      <c r="B51" s="267" t="str">
        <f>CONCATENATE(A51,VLOOKUP($H$4,'Цвет мет. опор'!A:B,2,0),"/",VLOOKUP($I$4,'Цвет лючка'!A:B,2,0),".",VLOOKUP($J$4,'Цвет столешницы'!A:B,2,FALSE))</f>
        <v>EVL612/П/40*40/ANT/ANT.U003</v>
      </c>
      <c r="C51" s="591"/>
      <c r="D51" s="268" t="s">
        <v>408</v>
      </c>
      <c r="E51" s="580"/>
      <c r="F51" s="390">
        <v>41152</v>
      </c>
    </row>
    <row r="52" spans="1:6" ht="30" customHeight="1" thickBot="1">
      <c r="A52" s="92" t="s">
        <v>698</v>
      </c>
      <c r="B52" s="267" t="str">
        <f>CONCATENATE(A52,VLOOKUP($H$4,'Цвет мет. опор'!A:B,2,0),"/",VLOOKUP($I$4,'Цвет лючка'!A:B,2,0),".",VLOOKUP($J$4,'Цвет столешницы'!A:B,2,FALSE))</f>
        <v>EVL613/П/40*40/ANT/ANT.U003</v>
      </c>
      <c r="C52" s="591" t="s">
        <v>1758</v>
      </c>
      <c r="D52" s="268" t="s">
        <v>406</v>
      </c>
      <c r="E52" s="580"/>
      <c r="F52" s="390">
        <v>36426</v>
      </c>
    </row>
    <row r="53" spans="1:6" ht="30" customHeight="1" thickBot="1">
      <c r="A53" s="92" t="s">
        <v>699</v>
      </c>
      <c r="B53" s="267" t="str">
        <f>CONCATENATE(A53,VLOOKUP($H$4,'Цвет мет. опор'!A:B,2,0),"/",VLOOKUP($I$4,'Цвет лючка'!A:B,2,0),".",VLOOKUP($J$4,'Цвет столешницы'!A:B,2,FALSE))</f>
        <v>EVL614/П/40*40/ANT/ANT.U003</v>
      </c>
      <c r="C53" s="591"/>
      <c r="D53" s="268" t="s">
        <v>407</v>
      </c>
      <c r="E53" s="580"/>
      <c r="F53" s="390">
        <v>38796</v>
      </c>
    </row>
    <row r="54" spans="1:6" ht="30" customHeight="1" thickBot="1">
      <c r="A54" s="92" t="s">
        <v>700</v>
      </c>
      <c r="B54" s="267" t="str">
        <f>CONCATENATE(A54,VLOOKUP($H$4,'Цвет мет. опор'!A:B,2,0),"/",VLOOKUP($I$4,'Цвет лючка'!A:B,2,0),".",VLOOKUP($J$4,'Цвет столешницы'!A:B,2,FALSE))</f>
        <v>EVL615/П/40*40/ANT/ANT.U003</v>
      </c>
      <c r="C54" s="591"/>
      <c r="D54" s="268" t="s">
        <v>408</v>
      </c>
      <c r="E54" s="580"/>
      <c r="F54" s="390">
        <v>39622</v>
      </c>
    </row>
    <row r="55" spans="1:6" ht="44.1" customHeight="1" thickBot="1">
      <c r="A55" s="92" t="s">
        <v>701</v>
      </c>
      <c r="B55" s="267" t="str">
        <f>CONCATENATE(A55,VLOOKUP($H$4,'Цвет мет. опор'!A:B,2,0),"/",VLOOKUP($I$4,'Цвет лючка'!A:B,2,0),".",VLOOKUP($J$4,'Цвет столешницы'!A:B,2,FALSE))</f>
        <v>EVL616/П/40*40/ANT/ANT.U003</v>
      </c>
      <c r="C55" s="591" t="s">
        <v>1759</v>
      </c>
      <c r="D55" s="268" t="s">
        <v>409</v>
      </c>
      <c r="E55" s="592"/>
      <c r="F55" s="390">
        <v>61523</v>
      </c>
    </row>
    <row r="56" spans="1:6" ht="44.1" customHeight="1" thickBot="1">
      <c r="A56" s="92" t="s">
        <v>702</v>
      </c>
      <c r="B56" s="267" t="str">
        <f>CONCATENATE(A56,VLOOKUP($H$4,'Цвет мет. опор'!A:B,2,0),"/",VLOOKUP($I$4,'Цвет лючка'!A:B,2,0),".",VLOOKUP($J$4,'Цвет столешницы'!A:B,2,FALSE))</f>
        <v>EVL617/П/40*40/ANT/ANT.U003</v>
      </c>
      <c r="C56" s="591"/>
      <c r="D56" s="268" t="s">
        <v>410</v>
      </c>
      <c r="E56" s="592"/>
      <c r="F56" s="390">
        <v>63577</v>
      </c>
    </row>
    <row r="57" spans="1:6" s="14" customFormat="1" ht="44.1" customHeight="1" thickBot="1">
      <c r="A57" s="92" t="s">
        <v>703</v>
      </c>
      <c r="B57" s="267" t="str">
        <f>CONCATENATE(A57,VLOOKUP($H$4,'Цвет мет. опор'!A:B,2,0),"/",VLOOKUP($I$4,'Цвет лючка'!A:B,2,0),".",VLOOKUP($J$4,'Цвет столешницы'!A:B,2,FALSE))</f>
        <v>EVL618/П/40*40/ANT/ANT.U003</v>
      </c>
      <c r="C57" s="591" t="s">
        <v>1760</v>
      </c>
      <c r="D57" s="268" t="s">
        <v>409</v>
      </c>
      <c r="E57" s="592"/>
      <c r="F57" s="390">
        <v>62661</v>
      </c>
    </row>
    <row r="58" spans="1:6" s="14" customFormat="1" ht="44.1" customHeight="1" thickBot="1">
      <c r="A58" s="92" t="s">
        <v>704</v>
      </c>
      <c r="B58" s="267" t="str">
        <f>CONCATENATE(A58,VLOOKUP($H$4,'Цвет мет. опор'!A:B,2,0),"/",VLOOKUP($I$4,'Цвет лючка'!A:B,2,0),".",VLOOKUP($J$4,'Цвет столешницы'!A:B,2,FALSE))</f>
        <v>EVL619/П/40*40/ANT/ANT.U003</v>
      </c>
      <c r="C58" s="652"/>
      <c r="D58" s="268" t="s">
        <v>410</v>
      </c>
      <c r="E58" s="652"/>
      <c r="F58" s="390">
        <v>64771</v>
      </c>
    </row>
    <row r="59" spans="1:6" ht="44.1" customHeight="1" thickBot="1">
      <c r="A59" s="92" t="s">
        <v>705</v>
      </c>
      <c r="B59" s="267" t="str">
        <f>CONCATENATE(A59,VLOOKUP($H$4,'Цвет мет. опор'!A:B,2,0),"/",VLOOKUP($I$4,'Цвет лючка'!A:B,2,0),".",VLOOKUP($J$4,'Цвет столешницы'!A:B,2,FALSE))</f>
        <v>EVL620/П/40*40/ANT/ANT.U003</v>
      </c>
      <c r="C59" s="591" t="s">
        <v>1761</v>
      </c>
      <c r="D59" s="268" t="s">
        <v>47</v>
      </c>
      <c r="E59" s="592"/>
      <c r="F59" s="390">
        <v>63169</v>
      </c>
    </row>
    <row r="60" spans="1:6" ht="44.1" customHeight="1" thickBot="1">
      <c r="A60" s="92" t="s">
        <v>706</v>
      </c>
      <c r="B60" s="267" t="str">
        <f>CONCATENATE(A60,VLOOKUP($H$4,'Цвет мет. опор'!A:B,2,0),"/",VLOOKUP($I$4,'Цвет лючка'!A:B,2,0),".",VLOOKUP($J$4,'Цвет столешницы'!A:B,2,FALSE))</f>
        <v>EVL621/П/40*40/ANT/ANT.U003</v>
      </c>
      <c r="C60" s="591"/>
      <c r="D60" s="268" t="s">
        <v>48</v>
      </c>
      <c r="E60" s="592"/>
      <c r="F60" s="390">
        <v>65040</v>
      </c>
    </row>
    <row r="61" spans="1:6" ht="33" customHeight="1" thickBot="1">
      <c r="A61" s="92" t="s">
        <v>707</v>
      </c>
      <c r="B61" s="267" t="str">
        <f>CONCATENATE(A61,VLOOKUP($H$4,'Цвет мет. опор'!A:B,2,0),"/",VLOOKUP($I$4,'Цвет лючка'!A:B,2,0),".",VLOOKUP($J$4,'Цвет столешницы'!A:B,2,FALSE))</f>
        <v>EVL622/П/40*40/ANT/ANT.U003</v>
      </c>
      <c r="C61" s="591" t="s">
        <v>1762</v>
      </c>
      <c r="D61" s="268" t="s">
        <v>41</v>
      </c>
      <c r="E61" s="580"/>
      <c r="F61" s="390">
        <v>40787</v>
      </c>
    </row>
    <row r="62" spans="1:6" ht="33" customHeight="1" thickBot="1">
      <c r="A62" s="92" t="s">
        <v>708</v>
      </c>
      <c r="B62" s="267" t="str">
        <f>CONCATENATE(A62,VLOOKUP($H$4,'Цвет мет. опор'!A:B,2,0),"/",VLOOKUP($I$4,'Цвет лючка'!A:B,2,0),".",VLOOKUP($J$4,'Цвет столешницы'!A:B,2,FALSE))</f>
        <v>EVL623/П/40*40/ANT/ANT.U003</v>
      </c>
      <c r="C62" s="591"/>
      <c r="D62" s="268" t="s">
        <v>42</v>
      </c>
      <c r="E62" s="580"/>
      <c r="F62" s="390">
        <v>42861</v>
      </c>
    </row>
    <row r="63" spans="1:6" ht="33.75" customHeight="1" thickBot="1">
      <c r="A63" s="92" t="s">
        <v>709</v>
      </c>
      <c r="B63" s="267" t="str">
        <f>CONCATENATE(A63,VLOOKUP($H$4,'Цвет мет. опор'!A:B,2,0),"/",VLOOKUP($I$4,'Цвет лючка'!A:B,2,0),".",VLOOKUP($J$4,'Цвет столешницы'!A:B,2,FALSE))</f>
        <v>EVL624/П/40*40/ANT/ANT.U003</v>
      </c>
      <c r="C63" s="591"/>
      <c r="D63" s="268" t="s">
        <v>43</v>
      </c>
      <c r="E63" s="580"/>
      <c r="F63" s="390">
        <v>44424</v>
      </c>
    </row>
    <row r="64" spans="1:6" ht="33" customHeight="1" thickBot="1">
      <c r="A64" s="92" t="s">
        <v>710</v>
      </c>
      <c r="B64" s="267" t="str">
        <f>CONCATENATE(A64,VLOOKUP($H$4,'Цвет мет. опор'!A:B,2,0),"/",VLOOKUP($I$4,'Цвет лючка'!A:B,2,0),".",VLOOKUP($J$4,'Цвет столешницы'!A:B,2,FALSE))</f>
        <v>EVL625/П/40*40/ANT/ANT.U003</v>
      </c>
      <c r="C64" s="591" t="s">
        <v>2043</v>
      </c>
      <c r="D64" s="268" t="s">
        <v>41</v>
      </c>
      <c r="E64" s="580"/>
      <c r="F64" s="390">
        <v>39785</v>
      </c>
    </row>
    <row r="65" spans="1:6" ht="33" customHeight="1" thickBot="1">
      <c r="A65" s="92" t="s">
        <v>711</v>
      </c>
      <c r="B65" s="267" t="str">
        <f>CONCATENATE(A65,VLOOKUP($H$4,'Цвет мет. опор'!A:B,2,0),"/",VLOOKUP($I$4,'Цвет лючка'!A:B,2,0),".",VLOOKUP($J$4,'Цвет столешницы'!A:B,2,FALSE))</f>
        <v>EVL626/П/40*40/ANT/ANT.U003</v>
      </c>
      <c r="C65" s="591"/>
      <c r="D65" s="268" t="s">
        <v>42</v>
      </c>
      <c r="E65" s="580"/>
      <c r="F65" s="390">
        <v>42156</v>
      </c>
    </row>
    <row r="66" spans="1:6" ht="33" customHeight="1" thickBot="1">
      <c r="A66" s="92" t="s">
        <v>712</v>
      </c>
      <c r="B66" s="267" t="str">
        <f>CONCATENATE(A66,VLOOKUP($H$4,'Цвет мет. опор'!A:B,2,0),"/",VLOOKUP($I$4,'Цвет лючка'!A:B,2,0),".",VLOOKUP($J$4,'Цвет столешницы'!A:B,2,FALSE))</f>
        <v>EVL627/П/40*40/ANT/ANT.U003</v>
      </c>
      <c r="C66" s="591"/>
      <c r="D66" s="268" t="s">
        <v>43</v>
      </c>
      <c r="E66" s="580"/>
      <c r="F66" s="390">
        <v>43693</v>
      </c>
    </row>
    <row r="67" spans="1:6" ht="33" customHeight="1" thickBot="1">
      <c r="A67" s="92" t="s">
        <v>713</v>
      </c>
      <c r="B67" s="267" t="str">
        <f>CONCATENATE(A67,VLOOKUP($H$4,'Цвет мет. опор'!A:B,2,0),"/",VLOOKUP($I$4,'Цвет лючка'!A:B,2,0),".",VLOOKUP($J$4,'Цвет столешницы'!A:B,2,FALSE))</f>
        <v>EVL628/П/40*40/ANT/ANT.U003</v>
      </c>
      <c r="C67" s="591" t="s">
        <v>1763</v>
      </c>
      <c r="D67" s="268" t="s">
        <v>41</v>
      </c>
      <c r="E67" s="580"/>
      <c r="F67" s="390">
        <v>41457</v>
      </c>
    </row>
    <row r="68" spans="1:6" ht="33" customHeight="1" thickBot="1">
      <c r="A68" s="92" t="s">
        <v>714</v>
      </c>
      <c r="B68" s="267" t="str">
        <f>CONCATENATE(A68,VLOOKUP($H$4,'Цвет мет. опор'!A:B,2,0),"/",VLOOKUP($I$4,'Цвет лючка'!A:B,2,0),".",VLOOKUP($J$4,'Цвет столешницы'!A:B,2,FALSE))</f>
        <v>EVL629/П/40*40/ANT/ANT.U003</v>
      </c>
      <c r="C68" s="591"/>
      <c r="D68" s="268" t="s">
        <v>42</v>
      </c>
      <c r="E68" s="580"/>
      <c r="F68" s="390">
        <v>43480</v>
      </c>
    </row>
    <row r="69" spans="1:6" ht="33" customHeight="1" thickBot="1">
      <c r="A69" s="92" t="s">
        <v>715</v>
      </c>
      <c r="B69" s="267" t="str">
        <f>CONCATENATE(A69,VLOOKUP($H$4,'Цвет мет. опор'!A:B,2,0),"/",VLOOKUP($I$4,'Цвет лючка'!A:B,2,0),".",VLOOKUP($J$4,'Цвет столешницы'!A:B,2,FALSE))</f>
        <v>EVL630/П/40*40/ANT/ANT.U003</v>
      </c>
      <c r="C69" s="591"/>
      <c r="D69" s="268" t="s">
        <v>43</v>
      </c>
      <c r="E69" s="580"/>
      <c r="F69" s="390">
        <v>45014</v>
      </c>
    </row>
    <row r="70" spans="1:6" s="14" customFormat="1" ht="33" customHeight="1" thickBot="1">
      <c r="A70" s="92" t="s">
        <v>716</v>
      </c>
      <c r="B70" s="267" t="str">
        <f>CONCATENATE(A70,VLOOKUP($H$4,'Цвет мет. опор'!A:B,2,0),"/",VLOOKUP($I$4,'Цвет лючка'!A:B,2,0),".",VLOOKUP($J$4,'Цвет столешницы'!A:B,2,FALSE))</f>
        <v>EVL631/П/40*40/ANT/ANT.U003</v>
      </c>
      <c r="C70" s="591" t="s">
        <v>1764</v>
      </c>
      <c r="D70" s="268" t="s">
        <v>350</v>
      </c>
      <c r="E70" s="573" t="s">
        <v>478</v>
      </c>
      <c r="F70" s="390">
        <v>43410</v>
      </c>
    </row>
    <row r="71" spans="1:6" s="14" customFormat="1" ht="33" customHeight="1" thickBot="1">
      <c r="A71" s="92" t="s">
        <v>717</v>
      </c>
      <c r="B71" s="267" t="str">
        <f>CONCATENATE(A71,VLOOKUP($H$4,'Цвет мет. опор'!A:B,2,0),"/",VLOOKUP($I$4,'Цвет лючка'!A:B,2,0),".",VLOOKUP($J$4,'Цвет столешницы'!A:B,2,FALSE))</f>
        <v>EVL632/П/40*40/ANT/ANT.U003</v>
      </c>
      <c r="C71" s="591"/>
      <c r="D71" s="268" t="s">
        <v>351</v>
      </c>
      <c r="E71" s="573"/>
      <c r="F71" s="390">
        <v>45594</v>
      </c>
    </row>
    <row r="72" spans="1:6" s="14" customFormat="1" ht="33" customHeight="1" thickBot="1">
      <c r="A72" s="92" t="s">
        <v>718</v>
      </c>
      <c r="B72" s="267" t="str">
        <f>CONCATENATE(A72,VLOOKUP($H$4,'Цвет мет. опор'!A:B,2,0),"/",VLOOKUP($I$4,'Цвет лючка'!A:B,2,0),".",VLOOKUP($J$4,'Цвет столешницы'!A:B,2,FALSE))</f>
        <v>EVL633/П/40*40/ANT/ANT.U003</v>
      </c>
      <c r="C72" s="591"/>
      <c r="D72" s="268" t="s">
        <v>352</v>
      </c>
      <c r="E72" s="573"/>
      <c r="F72" s="390">
        <v>47574</v>
      </c>
    </row>
    <row r="73" spans="1:6" ht="33" customHeight="1" thickBot="1">
      <c r="A73" s="92" t="s">
        <v>719</v>
      </c>
      <c r="B73" s="267" t="str">
        <f>CONCATENATE(A73,VLOOKUP($H$4,'Цвет мет. опор'!A:B,2,0),"/",VLOOKUP($I$4,'Цвет лючка'!A:B,2,0),".",VLOOKUP($J$4,'Цвет столешницы'!A:B,2,FALSE))</f>
        <v>EVL634/П/40*40/ANT/ANT.U003</v>
      </c>
      <c r="C73" s="591" t="s">
        <v>2044</v>
      </c>
      <c r="D73" s="268" t="s">
        <v>44</v>
      </c>
      <c r="E73" s="573" t="s">
        <v>479</v>
      </c>
      <c r="F73" s="390">
        <v>44175</v>
      </c>
    </row>
    <row r="74" spans="1:6" ht="33" customHeight="1" thickBot="1">
      <c r="A74" s="92" t="s">
        <v>720</v>
      </c>
      <c r="B74" s="267" t="str">
        <f>CONCATENATE(A74,VLOOKUP($H$4,'Цвет мет. опор'!A:B,2,0),"/",VLOOKUP($I$4,'Цвет лючка'!A:B,2,0),".",VLOOKUP($J$4,'Цвет столешницы'!A:B,2,FALSE))</f>
        <v>EVL635/П/40*40/ANT/ANT.U003</v>
      </c>
      <c r="C74" s="591"/>
      <c r="D74" s="268" t="s">
        <v>45</v>
      </c>
      <c r="E74" s="573"/>
      <c r="F74" s="390">
        <v>46698</v>
      </c>
    </row>
    <row r="75" spans="1:6" ht="33" customHeight="1" thickBot="1">
      <c r="A75" s="92" t="s">
        <v>721</v>
      </c>
      <c r="B75" s="267" t="str">
        <f>CONCATENATE(A75,VLOOKUP($H$4,'Цвет мет. опор'!A:B,2,0),"/",VLOOKUP($I$4,'Цвет лючка'!A:B,2,0),".",VLOOKUP($J$4,'Цвет столешницы'!A:B,2,FALSE))</f>
        <v>EVL636/П/40*40/ANT/ANT.U003</v>
      </c>
      <c r="C75" s="591"/>
      <c r="D75" s="268" t="s">
        <v>46</v>
      </c>
      <c r="E75" s="573"/>
      <c r="F75" s="390">
        <v>48661</v>
      </c>
    </row>
    <row r="76" spans="1:6" ht="33" customHeight="1" thickBot="1">
      <c r="A76" s="92" t="s">
        <v>722</v>
      </c>
      <c r="B76" s="267" t="str">
        <f>CONCATENATE(A76,VLOOKUP($H$4,'Цвет мет. опор'!A:B,2,0),"/",VLOOKUP($I$4,'Цвет лючка'!A:B,2,0),".",VLOOKUP($J$4,'Цвет столешницы'!A:B,2,FALSE))</f>
        <v>EVL637/П/40*40/ANT/ANT.U003</v>
      </c>
      <c r="C76" s="591" t="s">
        <v>1765</v>
      </c>
      <c r="D76" s="268" t="s">
        <v>44</v>
      </c>
      <c r="E76" s="573" t="s">
        <v>480</v>
      </c>
      <c r="F76" s="390">
        <v>44345</v>
      </c>
    </row>
    <row r="77" spans="1:6" ht="33" customHeight="1" thickBot="1">
      <c r="A77" s="92" t="s">
        <v>723</v>
      </c>
      <c r="B77" s="267" t="str">
        <f>CONCATENATE(A77,VLOOKUP($H$4,'Цвет мет. опор'!A:B,2,0),"/",VLOOKUP($I$4,'Цвет лючка'!A:B,2,0),".",VLOOKUP($J$4,'Цвет столешницы'!A:B,2,FALSE))</f>
        <v>EVL638/П/40*40/ANT/ANT.U003</v>
      </c>
      <c r="C77" s="591"/>
      <c r="D77" s="268" t="s">
        <v>45</v>
      </c>
      <c r="E77" s="573"/>
      <c r="F77" s="390">
        <v>47013</v>
      </c>
    </row>
    <row r="78" spans="1:6" ht="33" customHeight="1">
      <c r="A78" s="92" t="s">
        <v>724</v>
      </c>
      <c r="B78" s="267" t="str">
        <f>CONCATENATE(A78,VLOOKUP($H$4,'Цвет мет. опор'!A:B,2,0),"/",VLOOKUP($I$4,'Цвет лючка'!A:B,2,0),".",VLOOKUP($J$4,'Цвет столешницы'!A:B,2,FALSE))</f>
        <v>EVL639/П/40*40/ANT/ANT.U003</v>
      </c>
      <c r="C78" s="591"/>
      <c r="D78" s="268" t="s">
        <v>46</v>
      </c>
      <c r="E78" s="573"/>
      <c r="F78" s="390">
        <v>48811</v>
      </c>
    </row>
    <row r="79" spans="1:6" ht="78.75" customHeight="1">
      <c r="A79" s="150" t="s">
        <v>1380</v>
      </c>
      <c r="B79" s="267" t="str">
        <f>CONCATENATE(A79,VLOOKUP($H$4,'Цвет мет. опор'!A:B,2,0),"/",VLOOKUP($I$4,'Цвет лючка'!A:B,2,0),".",VLOOKUP($J$4,'Цвет столешницы'!A:B,2,FALSE))</f>
        <v>EVL180/П/40*40/ANT/ANT.U003</v>
      </c>
      <c r="C79" s="286" t="s">
        <v>1378</v>
      </c>
      <c r="D79" s="263" t="s">
        <v>1379</v>
      </c>
      <c r="E79" s="262"/>
      <c r="F79" s="390">
        <v>13680</v>
      </c>
    </row>
    <row r="80" spans="1:6" s="14" customFormat="1" ht="45" customHeight="1">
      <c r="A80" s="182" t="s">
        <v>812</v>
      </c>
      <c r="B80" s="267" t="str">
        <f>CONCATENATE(A80,VLOOKUP($H$4,'Цвет мет. опор'!A:B,2,0),"/",VLOOKUP($I$4,'Цвет лючка'!A:B,2,0),".",VLOOKUP($J$4,'Цвет столешницы'!A:B,2,FALSE))</f>
        <v>EVL135/П/40*40/ANT/ANT.U003</v>
      </c>
      <c r="C80" s="591" t="s">
        <v>2045</v>
      </c>
      <c r="D80" s="270" t="s">
        <v>19</v>
      </c>
      <c r="E80" s="592"/>
      <c r="F80" s="390">
        <v>15128</v>
      </c>
    </row>
    <row r="81" spans="1:6" s="14" customFormat="1" ht="45" customHeight="1" thickBot="1">
      <c r="A81" s="182" t="s">
        <v>813</v>
      </c>
      <c r="B81" s="267" t="str">
        <f>CONCATENATE(A81,VLOOKUP($H$4,'Цвет мет. опор'!A:B,2,0),"/",VLOOKUP($I$4,'Цвет лючка'!A:B,2,0),".",VLOOKUP($J$4,'Цвет столешницы'!A:B,2,FALSE))</f>
        <v>EVL137/П/40*40/ANT/ANT.U003</v>
      </c>
      <c r="C81" s="591"/>
      <c r="D81" s="270" t="s">
        <v>31</v>
      </c>
      <c r="E81" s="592"/>
      <c r="F81" s="390">
        <v>15794</v>
      </c>
    </row>
    <row r="82" spans="1:6" ht="21.95" customHeight="1" thickBot="1">
      <c r="A82" s="92" t="s">
        <v>725</v>
      </c>
      <c r="B82" s="267" t="str">
        <f>CONCATENATE(A82,VLOOKUP($H$4,'Цвет мет. опор'!A:B,2,0),"/",VLOOKUP($I$4,'Цвет лючка'!A:B,2,0),".",VLOOKUP($J$4,'Цвет столешницы'!A:B,2,FALSE))</f>
        <v>EVL701/П/40*40/ANT/ANT.U003</v>
      </c>
      <c r="C82" s="591" t="s">
        <v>454</v>
      </c>
      <c r="D82" s="270" t="s">
        <v>331</v>
      </c>
      <c r="E82" s="636" t="s">
        <v>413</v>
      </c>
      <c r="F82" s="390">
        <v>36977</v>
      </c>
    </row>
    <row r="83" spans="1:6" s="14" customFormat="1" ht="21.95" customHeight="1" thickBot="1">
      <c r="A83" s="92" t="s">
        <v>726</v>
      </c>
      <c r="B83" s="267" t="str">
        <f>CONCATENATE(A83,VLOOKUP($H$4,'Цвет мет. опор'!A:B,2,0),"/",VLOOKUP($I$4,'Цвет лючка'!A:B,2,0),".",VLOOKUP($J$4,'Цвет столешницы'!A:B,2,FALSE))</f>
        <v>EVL702/П/40*40/ANT/ANT.U003</v>
      </c>
      <c r="C83" s="591"/>
      <c r="D83" s="270" t="s">
        <v>332</v>
      </c>
      <c r="E83" s="637"/>
      <c r="F83" s="390">
        <v>37929</v>
      </c>
    </row>
    <row r="84" spans="1:6" s="14" customFormat="1" ht="21.95" customHeight="1" thickBot="1">
      <c r="A84" s="92" t="s">
        <v>727</v>
      </c>
      <c r="B84" s="267" t="str">
        <f>CONCATENATE(A84,VLOOKUP($H$4,'Цвет мет. опор'!A:B,2,0),"/",VLOOKUP($I$4,'Цвет лючка'!A:B,2,0),".",VLOOKUP($J$4,'Цвет столешницы'!A:B,2,FALSE))</f>
        <v>EVL703/П/40*40/ANT/ANT.U003</v>
      </c>
      <c r="C84" s="591"/>
      <c r="D84" s="270" t="s">
        <v>333</v>
      </c>
      <c r="E84" s="637"/>
      <c r="F84" s="390">
        <v>38676</v>
      </c>
    </row>
    <row r="85" spans="1:6" s="14" customFormat="1" ht="21.95" customHeight="1" thickBot="1">
      <c r="A85" s="92" t="s">
        <v>728</v>
      </c>
      <c r="B85" s="267" t="str">
        <f>CONCATENATE(A85,VLOOKUP($H$4,'Цвет мет. опор'!A:B,2,0),"/",VLOOKUP($I$4,'Цвет лючка'!A:B,2,0),".",VLOOKUP($J$4,'Цвет столешницы'!A:B,2,FALSE))</f>
        <v>EVL704/П/40*40/ANT/ANT.U003</v>
      </c>
      <c r="C85" s="591"/>
      <c r="D85" s="270" t="s">
        <v>334</v>
      </c>
      <c r="E85" s="637"/>
      <c r="F85" s="390">
        <v>39167</v>
      </c>
    </row>
    <row r="86" spans="1:6" s="14" customFormat="1" ht="27" customHeight="1" thickBot="1">
      <c r="A86" s="92" t="s">
        <v>729</v>
      </c>
      <c r="B86" s="267" t="str">
        <f>CONCATENATE(A86,VLOOKUP($H$4,'Цвет мет. опор'!A:B,2,0),"/",VLOOKUP($I$4,'Цвет лючка'!A:B,2,0),".",VLOOKUP($J$4,'Цвет столешницы'!A:B,2,FALSE))</f>
        <v>EVL705/П/40*40/ANT/ANT.U003</v>
      </c>
      <c r="C86" s="591"/>
      <c r="D86" s="270" t="s">
        <v>335</v>
      </c>
      <c r="E86" s="637"/>
      <c r="F86" s="390">
        <v>40317</v>
      </c>
    </row>
    <row r="87" spans="1:6" s="14" customFormat="1" ht="21.95" customHeight="1" thickBot="1">
      <c r="A87" s="92" t="s">
        <v>730</v>
      </c>
      <c r="B87" s="267" t="str">
        <f>CONCATENATE(A87,VLOOKUP($H$4,'Цвет мет. опор'!A:B,2,0),"/",VLOOKUP($I$4,'Цвет лючка'!A:B,2,0),".",VLOOKUP($J$4,'Цвет столешницы'!A:B,2,FALSE))</f>
        <v>EVL706/П/40*40/ANT/ANT.U003</v>
      </c>
      <c r="C87" s="591" t="s">
        <v>455</v>
      </c>
      <c r="D87" s="270" t="s">
        <v>367</v>
      </c>
      <c r="E87" s="636" t="s">
        <v>414</v>
      </c>
      <c r="F87" s="390">
        <v>63722</v>
      </c>
    </row>
    <row r="88" spans="1:6" s="14" customFormat="1" ht="21.95" customHeight="1" thickBot="1">
      <c r="A88" s="92" t="s">
        <v>731</v>
      </c>
      <c r="B88" s="267" t="str">
        <f>CONCATENATE(A88,VLOOKUP($H$4,'Цвет мет. опор'!A:B,2,0),"/",VLOOKUP($I$4,'Цвет лючка'!A:B,2,0),".",VLOOKUP($J$4,'Цвет столешницы'!A:B,2,FALSE))</f>
        <v>EVL707/П/40*40/ANT/ANT.U003</v>
      </c>
      <c r="C88" s="591"/>
      <c r="D88" s="270" t="s">
        <v>368</v>
      </c>
      <c r="E88" s="637"/>
      <c r="F88" s="390">
        <v>65627</v>
      </c>
    </row>
    <row r="89" spans="1:6" s="14" customFormat="1" ht="21.95" customHeight="1" thickBot="1">
      <c r="A89" s="92" t="s">
        <v>732</v>
      </c>
      <c r="B89" s="267" t="str">
        <f>CONCATENATE(A89,VLOOKUP($H$4,'Цвет мет. опор'!A:B,2,0),"/",VLOOKUP($I$4,'Цвет лючка'!A:B,2,0),".",VLOOKUP($J$4,'Цвет столешницы'!A:B,2,FALSE))</f>
        <v>EVL708/П/40*40/ANT/ANT.U003</v>
      </c>
      <c r="C89" s="591"/>
      <c r="D89" s="270" t="s">
        <v>369</v>
      </c>
      <c r="E89" s="637"/>
      <c r="F89" s="390">
        <v>67299</v>
      </c>
    </row>
    <row r="90" spans="1:6" s="14" customFormat="1" ht="21.95" customHeight="1" thickBot="1">
      <c r="A90" s="92" t="s">
        <v>733</v>
      </c>
      <c r="B90" s="267" t="str">
        <f>CONCATENATE(A90,VLOOKUP($H$4,'Цвет мет. опор'!A:B,2,0),"/",VLOOKUP($I$4,'Цвет лючка'!A:B,2,0),".",VLOOKUP($J$4,'Цвет столешницы'!A:B,2,FALSE))</f>
        <v>EVL709/П/40*40/ANT/ANT.U003</v>
      </c>
      <c r="C90" s="591"/>
      <c r="D90" s="270" t="s">
        <v>370</v>
      </c>
      <c r="E90" s="637"/>
      <c r="F90" s="390">
        <v>68710</v>
      </c>
    </row>
    <row r="91" spans="1:6" s="46" customFormat="1" ht="21.95" customHeight="1" thickBot="1">
      <c r="A91" s="92" t="s">
        <v>734</v>
      </c>
      <c r="B91" s="267" t="str">
        <f>CONCATENATE(A91,VLOOKUP($H$4,'Цвет мет. опор'!A:B,2,0),"/",VLOOKUP($I$4,'Цвет лючка'!A:B,2,0),".",VLOOKUP($J$4,'Цвет столешницы'!A:B,2,FALSE))</f>
        <v>EVL710/П/40*40/ANT/ANT.U003</v>
      </c>
      <c r="C91" s="591"/>
      <c r="D91" s="270" t="s">
        <v>371</v>
      </c>
      <c r="E91" s="637"/>
      <c r="F91" s="390">
        <v>70404</v>
      </c>
    </row>
    <row r="92" spans="1:6" s="14" customFormat="1" ht="24.95" customHeight="1" thickBot="1">
      <c r="A92" s="92" t="s">
        <v>735</v>
      </c>
      <c r="B92" s="267" t="str">
        <f>CONCATENATE(A92,VLOOKUP($H$4,'Цвет мет. опор'!A:B,2,0),"/",VLOOKUP($I$4,'Цвет лючка'!A:B,2,0),".",VLOOKUP($J$4,'Цвет столешницы'!A:B,2,FALSE))</f>
        <v>EVL711/П/40*40/ANT/ANT.U003</v>
      </c>
      <c r="C92" s="591" t="s">
        <v>456</v>
      </c>
      <c r="D92" s="270" t="s">
        <v>366</v>
      </c>
      <c r="E92" s="636" t="s">
        <v>2771</v>
      </c>
      <c r="F92" s="390">
        <v>57007</v>
      </c>
    </row>
    <row r="93" spans="1:6" s="14" customFormat="1" ht="24.95" customHeight="1" thickBot="1">
      <c r="A93" s="92" t="s">
        <v>736</v>
      </c>
      <c r="B93" s="267" t="str">
        <f>CONCATENATE(A93,VLOOKUP($H$4,'Цвет мет. опор'!A:B,2,0),"/",VLOOKUP($I$4,'Цвет лючка'!A:B,2,0),".",VLOOKUP($J$4,'Цвет столешницы'!A:B,2,FALSE))</f>
        <v>EVL712/П/40*40/ANT/ANT.U003</v>
      </c>
      <c r="C93" s="591"/>
      <c r="D93" s="270" t="s">
        <v>372</v>
      </c>
      <c r="E93" s="636"/>
      <c r="F93" s="390">
        <v>58911</v>
      </c>
    </row>
    <row r="94" spans="1:6" s="14" customFormat="1" ht="24.95" customHeight="1" thickBot="1">
      <c r="A94" s="92" t="s">
        <v>737</v>
      </c>
      <c r="B94" s="267" t="str">
        <f>CONCATENATE(A94,VLOOKUP($H$4,'Цвет мет. опор'!A:B,2,0),"/",VLOOKUP($I$4,'Цвет лючка'!A:B,2,0),".",VLOOKUP($J$4,'Цвет столешницы'!A:B,2,FALSE))</f>
        <v>EVL713/П/40*40/ANT/ANT.U003</v>
      </c>
      <c r="C94" s="591"/>
      <c r="D94" s="270" t="s">
        <v>373</v>
      </c>
      <c r="E94" s="636"/>
      <c r="F94" s="390">
        <v>60117</v>
      </c>
    </row>
    <row r="95" spans="1:6" s="14" customFormat="1" ht="24.95" customHeight="1" thickBot="1">
      <c r="A95" s="92" t="s">
        <v>738</v>
      </c>
      <c r="B95" s="267" t="str">
        <f>CONCATENATE(A95,VLOOKUP($H$4,'Цвет мет. опор'!A:B,2,0),"/",VLOOKUP($I$4,'Цвет лючка'!A:B,2,0),".",VLOOKUP($J$4,'Цвет столешницы'!A:B,2,FALSE))</f>
        <v>EVL714/П/40*40/ANT/ANT.U003</v>
      </c>
      <c r="C95" s="591"/>
      <c r="D95" s="270" t="s">
        <v>374</v>
      </c>
      <c r="E95" s="636"/>
      <c r="F95" s="390">
        <v>61995</v>
      </c>
    </row>
    <row r="96" spans="1:6" s="14" customFormat="1" ht="24.95" customHeight="1" thickBot="1">
      <c r="A96" s="122" t="s">
        <v>739</v>
      </c>
      <c r="B96" s="267" t="str">
        <f>CONCATENATE(A96,VLOOKUP($H$4,'Цвет мет. опор'!A:B,2,0),"/",VLOOKUP($I$4,'Цвет лючка'!A:B,2,0),".",VLOOKUP($J$4,'Цвет столешницы'!A:B,2,FALSE))</f>
        <v>EVL715/П/40*40/ANT/ANT.U003</v>
      </c>
      <c r="C96" s="591"/>
      <c r="D96" s="270" t="s">
        <v>415</v>
      </c>
      <c r="E96" s="636"/>
      <c r="F96" s="390">
        <v>63689</v>
      </c>
    </row>
    <row r="97" spans="1:6" s="14" customFormat="1" ht="24.95" customHeight="1" thickBot="1">
      <c r="A97" s="92" t="s">
        <v>740</v>
      </c>
      <c r="B97" s="267" t="str">
        <f>CONCATENATE(A97,VLOOKUP($H$4,'Цвет мет. опор'!A:B,2,0),"/",VLOOKUP($I$4,'Цвет лючка'!A:B,2,0),".",VLOOKUP($J$4,'Цвет столешницы'!A:B,2,FALSE))</f>
        <v>EVL716/П/40*40/ANT/ANT.U003</v>
      </c>
      <c r="C97" s="591" t="s">
        <v>456</v>
      </c>
      <c r="D97" s="270" t="s">
        <v>416</v>
      </c>
      <c r="E97" s="636" t="s">
        <v>2768</v>
      </c>
      <c r="F97" s="390">
        <v>62363</v>
      </c>
    </row>
    <row r="98" spans="1:6" s="14" customFormat="1" ht="24.95" customHeight="1" thickBot="1">
      <c r="A98" s="92" t="s">
        <v>741</v>
      </c>
      <c r="B98" s="267" t="str">
        <f>CONCATENATE(A98,VLOOKUP($H$4,'Цвет мет. опор'!A:B,2,0),"/",VLOOKUP($I$4,'Цвет лючка'!A:B,2,0),".",VLOOKUP($J$4,'Цвет столешницы'!A:B,2,FALSE))</f>
        <v>EVL717/П/40*40/ANT/ANT.U003</v>
      </c>
      <c r="C98" s="591"/>
      <c r="D98" s="270" t="s">
        <v>375</v>
      </c>
      <c r="E98" s="636"/>
      <c r="F98" s="390">
        <v>64267</v>
      </c>
    </row>
    <row r="99" spans="1:6" s="14" customFormat="1" ht="24.95" customHeight="1" thickBot="1">
      <c r="A99" s="92" t="s">
        <v>742</v>
      </c>
      <c r="B99" s="267" t="str">
        <f>CONCATENATE(A99,VLOOKUP($H$4,'Цвет мет. опор'!A:B,2,0),"/",VLOOKUP($I$4,'Цвет лючка'!A:B,2,0),".",VLOOKUP($J$4,'Цвет столешницы'!A:B,2,FALSE))</f>
        <v>EVL718/П/40*40/ANT/ANT.U003</v>
      </c>
      <c r="C99" s="591"/>
      <c r="D99" s="270" t="s">
        <v>376</v>
      </c>
      <c r="E99" s="636"/>
      <c r="F99" s="390">
        <v>65472</v>
      </c>
    </row>
    <row r="100" spans="1:6" s="14" customFormat="1" ht="24.95" customHeight="1" thickBot="1">
      <c r="A100" s="92" t="s">
        <v>743</v>
      </c>
      <c r="B100" s="267" t="str">
        <f>CONCATENATE(A100,VLOOKUP($H$4,'Цвет мет. опор'!A:B,2,0),"/",VLOOKUP($I$4,'Цвет лючка'!A:B,2,0),".",VLOOKUP($J$4,'Цвет столешницы'!A:B,2,FALSE))</f>
        <v>EVL719/П/40*40/ANT/ANT.U003</v>
      </c>
      <c r="C100" s="591"/>
      <c r="D100" s="270" t="s">
        <v>377</v>
      </c>
      <c r="E100" s="636"/>
      <c r="F100" s="390">
        <v>67351</v>
      </c>
    </row>
    <row r="101" spans="1:6" s="14" customFormat="1" ht="24.95" customHeight="1" thickBot="1">
      <c r="A101" s="122" t="s">
        <v>744</v>
      </c>
      <c r="B101" s="267" t="str">
        <f>CONCATENATE(A101,VLOOKUP($H$4,'Цвет мет. опор'!A:B,2,0),"/",VLOOKUP($I$4,'Цвет лючка'!A:B,2,0),".",VLOOKUP($J$4,'Цвет столешницы'!A:B,2,FALSE))</f>
        <v>EVL720/П/40*40/ANT/ANT.U003</v>
      </c>
      <c r="C101" s="591"/>
      <c r="D101" s="270" t="s">
        <v>417</v>
      </c>
      <c r="E101" s="636"/>
      <c r="F101" s="390">
        <v>69045</v>
      </c>
    </row>
    <row r="102" spans="1:6" s="14" customFormat="1" ht="24.95" customHeight="1" thickBot="1">
      <c r="A102" s="121" t="s">
        <v>745</v>
      </c>
      <c r="B102" s="267" t="str">
        <f>CONCATENATE(A102,VLOOKUP($H$4,'Цвет мет. опор'!A:B,2,0),"/",VLOOKUP($I$4,'Цвет лючка'!A:B,2,0),".",VLOOKUP($J$4,'Цвет столешницы'!A:B,2,FALSE))</f>
        <v>EVL721/П/40*40/ANT/ANT.U003</v>
      </c>
      <c r="C102" s="591" t="s">
        <v>457</v>
      </c>
      <c r="D102" s="270" t="s">
        <v>423</v>
      </c>
      <c r="E102" s="636" t="s">
        <v>2769</v>
      </c>
      <c r="F102" s="390">
        <v>45494</v>
      </c>
    </row>
    <row r="103" spans="1:6" s="14" customFormat="1" ht="24.95" customHeight="1" thickBot="1">
      <c r="A103" s="92" t="s">
        <v>746</v>
      </c>
      <c r="B103" s="267" t="str">
        <f>CONCATENATE(A103,VLOOKUP($H$4,'Цвет мет. опор'!A:B,2,0),"/",VLOOKUP($I$4,'Цвет лючка'!A:B,2,0),".",VLOOKUP($J$4,'Цвет столешницы'!A:B,2,FALSE))</f>
        <v>EVL722/П/40*40/ANT/ANT.U003</v>
      </c>
      <c r="C103" s="591"/>
      <c r="D103" s="270" t="s">
        <v>337</v>
      </c>
      <c r="E103" s="636"/>
      <c r="F103" s="390">
        <v>46446</v>
      </c>
    </row>
    <row r="104" spans="1:6" s="14" customFormat="1" ht="24.95" customHeight="1" thickBot="1">
      <c r="A104" s="92" t="s">
        <v>747</v>
      </c>
      <c r="B104" s="267" t="str">
        <f>CONCATENATE(A104,VLOOKUP($H$4,'Цвет мет. опор'!A:B,2,0),"/",VLOOKUP($I$4,'Цвет лючка'!A:B,2,0),".",VLOOKUP($J$4,'Цвет столешницы'!A:B,2,FALSE))</f>
        <v>EVL723/П/40*40/ANT/ANT.U003</v>
      </c>
      <c r="C104" s="591"/>
      <c r="D104" s="270" t="s">
        <v>338</v>
      </c>
      <c r="E104" s="636"/>
      <c r="F104" s="390">
        <v>47193</v>
      </c>
    </row>
    <row r="105" spans="1:6" s="14" customFormat="1" ht="24.95" customHeight="1" thickBot="1">
      <c r="A105" s="92" t="s">
        <v>748</v>
      </c>
      <c r="B105" s="267" t="str">
        <f>CONCATENATE(A105,VLOOKUP($H$4,'Цвет мет. опор'!A:B,2,0),"/",VLOOKUP($I$4,'Цвет лючка'!A:B,2,0),".",VLOOKUP($J$4,'Цвет столешницы'!A:B,2,FALSE))</f>
        <v>EVL724/П/40*40/ANT/ANT.U003</v>
      </c>
      <c r="C105" s="591"/>
      <c r="D105" s="270" t="s">
        <v>339</v>
      </c>
      <c r="E105" s="636"/>
      <c r="F105" s="390">
        <v>47684</v>
      </c>
    </row>
    <row r="106" spans="1:6" s="14" customFormat="1" ht="24.95" customHeight="1" thickBot="1">
      <c r="A106" s="92" t="s">
        <v>800</v>
      </c>
      <c r="B106" s="267" t="str">
        <f>CONCATENATE(A106,VLOOKUP($H$4,'Цвет мет. опор'!A:B,2,0),"/",VLOOKUP($I$4,'Цвет лючка'!A:B,2,0),".",VLOOKUP($J$4,'Цвет столешницы'!A:B,2,FALSE))</f>
        <v>EVL725/П/40*40/ANT/ANT.U003</v>
      </c>
      <c r="C106" s="591"/>
      <c r="D106" s="270" t="s">
        <v>424</v>
      </c>
      <c r="E106" s="636"/>
      <c r="F106" s="390">
        <v>48834</v>
      </c>
    </row>
    <row r="107" spans="1:6" s="14" customFormat="1" ht="24.95" customHeight="1" thickBot="1">
      <c r="A107" s="92" t="s">
        <v>801</v>
      </c>
      <c r="B107" s="267" t="str">
        <f>CONCATENATE(A107,VLOOKUP($H$4,'Цвет мет. опор'!A:B,2,0),"/",VLOOKUP($I$4,'Цвет лючка'!A:B,2,0),".",VLOOKUP($J$4,'Цвет столешницы'!A:B,2,FALSE))</f>
        <v>EVL726/П/40*40/ANT/ANT.U003</v>
      </c>
      <c r="C107" s="591" t="s">
        <v>456</v>
      </c>
      <c r="D107" s="270" t="s">
        <v>20</v>
      </c>
      <c r="E107" s="660" t="s">
        <v>2770</v>
      </c>
      <c r="F107" s="390">
        <v>88412</v>
      </c>
    </row>
    <row r="108" spans="1:6" s="14" customFormat="1" ht="24.95" customHeight="1" thickBot="1">
      <c r="A108" s="92" t="s">
        <v>802</v>
      </c>
      <c r="B108" s="267" t="str">
        <f>CONCATENATE(A108,VLOOKUP($H$4,'Цвет мет. опор'!A:B,2,0),"/",VLOOKUP($I$4,'Цвет лючка'!A:B,2,0),".",VLOOKUP($J$4,'Цвет столешницы'!A:B,2,FALSE))</f>
        <v>EVL727/П/40*40/ANT/ANT.U003</v>
      </c>
      <c r="C108" s="591"/>
      <c r="D108" s="270" t="s">
        <v>21</v>
      </c>
      <c r="E108" s="580"/>
      <c r="F108" s="390">
        <v>90317</v>
      </c>
    </row>
    <row r="109" spans="1:6" s="14" customFormat="1" ht="24.95" customHeight="1" thickBot="1">
      <c r="A109" s="92" t="s">
        <v>803</v>
      </c>
      <c r="B109" s="267" t="str">
        <f>CONCATENATE(A109,VLOOKUP($H$4,'Цвет мет. опор'!A:B,2,0),"/",VLOOKUP($I$4,'Цвет лючка'!A:B,2,0),".",VLOOKUP($J$4,'Цвет столешницы'!A:B,2,FALSE))</f>
        <v>EVL728/П/40*40/ANT/ANT.U003</v>
      </c>
      <c r="C109" s="591"/>
      <c r="D109" s="270" t="s">
        <v>22</v>
      </c>
      <c r="E109" s="580"/>
      <c r="F109" s="390">
        <v>91522</v>
      </c>
    </row>
    <row r="110" spans="1:6" s="14" customFormat="1" ht="24.95" customHeight="1" thickBot="1">
      <c r="A110" s="92" t="s">
        <v>804</v>
      </c>
      <c r="B110" s="267" t="str">
        <f>CONCATENATE(A110,VLOOKUP($H$4,'Цвет мет. опор'!A:B,2,0),"/",VLOOKUP($I$4,'Цвет лючка'!A:B,2,0),".",VLOOKUP($J$4,'Цвет столешницы'!A:B,2,FALSE))</f>
        <v>EVL729/П/40*40/ANT/ANT.U003</v>
      </c>
      <c r="C110" s="591"/>
      <c r="D110" s="270" t="s">
        <v>23</v>
      </c>
      <c r="E110" s="580"/>
      <c r="F110" s="390">
        <v>93400</v>
      </c>
    </row>
    <row r="111" spans="1:6" ht="24.95" customHeight="1" thickBot="1">
      <c r="A111" s="92" t="s">
        <v>805</v>
      </c>
      <c r="B111" s="267" t="str">
        <f>CONCATENATE(A111,VLOOKUP($H$4,'Цвет мет. опор'!A:B,2,0),"/",VLOOKUP($I$4,'Цвет лючка'!A:B,2,0),".",VLOOKUP($J$4,'Цвет столешницы'!A:B,2,FALSE))</f>
        <v>EVL730/П/40*40/ANT/ANT.U003</v>
      </c>
      <c r="C111" s="591"/>
      <c r="D111" s="270" t="s">
        <v>24</v>
      </c>
      <c r="E111" s="580"/>
      <c r="F111" s="390">
        <v>95093</v>
      </c>
    </row>
    <row r="112" spans="1:6" s="14" customFormat="1" ht="24.95" customHeight="1" thickBot="1">
      <c r="A112" s="92" t="s">
        <v>806</v>
      </c>
      <c r="B112" s="267" t="str">
        <f>CONCATENATE(A112,VLOOKUP($H$4,'Цвет мет. опор'!A:B,2,0),"/",VLOOKUP($I$4,'Цвет лючка'!A:B,2,0),".",VLOOKUP($J$4,'Цвет столешницы'!A:B,2,FALSE))</f>
        <v>EVL731/П/40*40/ANT/ANT.U003</v>
      </c>
      <c r="C112" s="662" t="s">
        <v>1445</v>
      </c>
      <c r="D112" s="450" t="s">
        <v>2072</v>
      </c>
      <c r="E112" s="592" t="s">
        <v>15</v>
      </c>
      <c r="F112" s="390">
        <v>42203</v>
      </c>
    </row>
    <row r="113" spans="1:6" s="14" customFormat="1" ht="24.95" customHeight="1" thickBot="1">
      <c r="A113" s="92" t="s">
        <v>807</v>
      </c>
      <c r="B113" s="267" t="str">
        <f>CONCATENATE(A113,VLOOKUP($H$4,'Цвет мет. опор'!A:B,2,0),"/",VLOOKUP($I$4,'Цвет лючка'!A:B,2,0),".",VLOOKUP($J$4,'Цвет столешницы'!A:B,2,FALSE))</f>
        <v>EVL732/П/40*40/ANT/ANT.U003</v>
      </c>
      <c r="C113" s="662"/>
      <c r="D113" s="450" t="s">
        <v>2073</v>
      </c>
      <c r="E113" s="592"/>
      <c r="F113" s="390">
        <v>42203</v>
      </c>
    </row>
    <row r="114" spans="1:6" s="14" customFormat="1" ht="24.95" customHeight="1" thickBot="1">
      <c r="A114" s="92" t="s">
        <v>808</v>
      </c>
      <c r="B114" s="267" t="str">
        <f>CONCATENATE(A114,VLOOKUP($H$4,'Цвет мет. опор'!A:B,2,0),"/",VLOOKUP($I$4,'Цвет лючка'!A:B,2,0),".",VLOOKUP($J$4,'Цвет столешницы'!A:B,2,FALSE))</f>
        <v>EVL733/П/40*40/ANT/ANT.U003</v>
      </c>
      <c r="C114" s="662"/>
      <c r="D114" s="450" t="s">
        <v>2074</v>
      </c>
      <c r="E114" s="592"/>
      <c r="F114" s="390">
        <v>36849</v>
      </c>
    </row>
    <row r="115" spans="1:6" s="14" customFormat="1" ht="24.95" customHeight="1" thickBot="1">
      <c r="A115" s="92" t="s">
        <v>809</v>
      </c>
      <c r="B115" s="267" t="str">
        <f>CONCATENATE(A115,VLOOKUP($H$4,'Цвет мет. опор'!A:B,2,0),"/",VLOOKUP($I$4,'Цвет лючка'!A:B,2,0),".",VLOOKUP($J$4,'Цвет столешницы'!A:B,2,FALSE))</f>
        <v>EVL734/П/40*40/ANT/ANT.U003</v>
      </c>
      <c r="C115" s="662"/>
      <c r="D115" s="450" t="s">
        <v>2075</v>
      </c>
      <c r="E115" s="592"/>
      <c r="F115" s="390">
        <v>36849</v>
      </c>
    </row>
    <row r="116" spans="1:6" s="14" customFormat="1" ht="24.95" customHeight="1" thickBot="1">
      <c r="A116" s="92" t="s">
        <v>810</v>
      </c>
      <c r="B116" s="267" t="str">
        <f>CONCATENATE(A116,VLOOKUP($H$4,'Цвет мет. опор'!A:B,2,0),"/",VLOOKUP($I$4,'Цвет лючка'!A:B,2,0),".",VLOOKUP($J$4,'Цвет столешницы'!A:B,2,FALSE))</f>
        <v>EVL735/П/40*40/ANT/ANT.U003</v>
      </c>
      <c r="C116" s="662"/>
      <c r="D116" s="450" t="s">
        <v>2076</v>
      </c>
      <c r="E116" s="592"/>
      <c r="F116" s="390">
        <v>37865</v>
      </c>
    </row>
    <row r="117" spans="1:6" s="14" customFormat="1" ht="24.95" customHeight="1">
      <c r="A117" s="92" t="s">
        <v>811</v>
      </c>
      <c r="B117" s="267" t="str">
        <f>CONCATENATE(A117,VLOOKUP($H$4,'Цвет мет. опор'!A:B,2,0),"/",VLOOKUP($I$4,'Цвет лючка'!A:B,2,0),".",VLOOKUP($J$4,'Цвет столешницы'!A:B,2,FALSE))</f>
        <v>EVL736/П/40*40/ANT/ANT.U003</v>
      </c>
      <c r="C117" s="662"/>
      <c r="D117" s="450" t="s">
        <v>2077</v>
      </c>
      <c r="E117" s="592"/>
      <c r="F117" s="390">
        <v>37865</v>
      </c>
    </row>
    <row r="118" spans="1:6" ht="16.5" thickBot="1">
      <c r="B118" s="663" t="s">
        <v>25</v>
      </c>
      <c r="C118" s="663"/>
      <c r="D118" s="663"/>
      <c r="E118" s="663"/>
      <c r="F118" s="461"/>
    </row>
    <row r="119" spans="1:6" ht="27.95" customHeight="1" thickBot="1">
      <c r="A119" s="92" t="s">
        <v>784</v>
      </c>
      <c r="B119" s="267" t="str">
        <f>CONCATENATE(A119,VLOOKUP($H$4,'Цвет мет. опор'!A:B,2,0),"/",VLOOKUP($I$4,'Цвет лючка'!A:B,2,0),".",VLOOKUP($J$4,'Цвет столешницы'!A:B,2,FALSE))</f>
        <v>EVL645/П/40*40/ANT/ANT.U003</v>
      </c>
      <c r="C119" s="638" t="s">
        <v>458</v>
      </c>
      <c r="D119" s="263" t="s">
        <v>49</v>
      </c>
      <c r="E119" s="611"/>
      <c r="F119" s="390">
        <v>38031</v>
      </c>
    </row>
    <row r="120" spans="1:6" s="14" customFormat="1" ht="27.95" customHeight="1" thickBot="1">
      <c r="A120" s="92" t="s">
        <v>785</v>
      </c>
      <c r="B120" s="267" t="str">
        <f>CONCATENATE(A120,VLOOKUP($H$4,'Цвет мет. опор'!A:B,2,0),"/",VLOOKUP($I$4,'Цвет лючка'!A:B,2,0),".",VLOOKUP($J$4,'Цвет столешницы'!A:B,2,FALSE))</f>
        <v>EVL646/П/40*40/ANT/ANT.U003</v>
      </c>
      <c r="C120" s="638"/>
      <c r="D120" s="263" t="s">
        <v>50</v>
      </c>
      <c r="E120" s="611"/>
      <c r="F120" s="390">
        <v>37872</v>
      </c>
    </row>
    <row r="121" spans="1:6" s="14" customFormat="1" ht="27.95" customHeight="1" thickBot="1">
      <c r="A121" s="92" t="s">
        <v>786</v>
      </c>
      <c r="B121" s="267" t="str">
        <f>CONCATENATE(A121,VLOOKUP($H$4,'Цвет мет. опор'!A:B,2,0),"/",VLOOKUP($I$4,'Цвет лючка'!A:B,2,0),".",VLOOKUP($J$4,'Цвет столешницы'!A:B,2,FALSE))</f>
        <v>EVL647/П/40*40/ANT/ANT.U003</v>
      </c>
      <c r="C121" s="638"/>
      <c r="D121" s="263" t="s">
        <v>51</v>
      </c>
      <c r="E121" s="611"/>
      <c r="F121" s="390">
        <v>41010</v>
      </c>
    </row>
    <row r="122" spans="1:6" s="14" customFormat="1" ht="33" customHeight="1" thickBot="1">
      <c r="A122" s="92" t="s">
        <v>787</v>
      </c>
      <c r="B122" s="267" t="str">
        <f>CONCATENATE(A122,VLOOKUP($H$4,'Цвет мет. опор'!A:B,2,0),"/",VLOOKUP($I$4,'Цвет лючка'!A:B,2,0),".",VLOOKUP($J$4,'Цвет столешницы'!A:B,2,FALSE))</f>
        <v>EVL648/П/40*40/ANT/ANT.U003</v>
      </c>
      <c r="C122" s="638" t="s">
        <v>459</v>
      </c>
      <c r="D122" s="263" t="s">
        <v>52</v>
      </c>
      <c r="E122" s="611"/>
      <c r="F122" s="390">
        <v>39514</v>
      </c>
    </row>
    <row r="123" spans="1:6" s="14" customFormat="1" ht="33" customHeight="1" thickBot="1">
      <c r="A123" s="92" t="s">
        <v>788</v>
      </c>
      <c r="B123" s="267" t="str">
        <f>CONCATENATE(A123,VLOOKUP($H$4,'Цвет мет. опор'!A:B,2,0),"/",VLOOKUP($I$4,'Цвет лючка'!A:B,2,0),".",VLOOKUP($J$4,'Цвет столешницы'!A:B,2,FALSE))</f>
        <v>EVL649/П/40*40/ANT/ANT.U003</v>
      </c>
      <c r="C123" s="638"/>
      <c r="D123" s="282" t="s">
        <v>53</v>
      </c>
      <c r="E123" s="611"/>
      <c r="F123" s="390">
        <v>40924</v>
      </c>
    </row>
    <row r="124" spans="1:6" s="14" customFormat="1" ht="33" customHeight="1" thickBot="1">
      <c r="A124" s="92" t="s">
        <v>789</v>
      </c>
      <c r="B124" s="267" t="str">
        <f>CONCATENATE(A124,VLOOKUP($H$4,'Цвет мет. опор'!A:B,2,0),"/",VLOOKUP($I$4,'Цвет лючка'!A:B,2,0),".",VLOOKUP($J$4,'Цвет столешницы'!A:B,2,FALSE))</f>
        <v>EVL650/П/40*40/ANT/ANT.U003</v>
      </c>
      <c r="C124" s="638"/>
      <c r="D124" s="263" t="s">
        <v>54</v>
      </c>
      <c r="E124" s="611"/>
      <c r="F124" s="390">
        <v>42600</v>
      </c>
    </row>
    <row r="125" spans="1:6" s="14" customFormat="1" ht="33" customHeight="1" thickBot="1">
      <c r="A125" s="92" t="s">
        <v>790</v>
      </c>
      <c r="B125" s="267" t="str">
        <f>CONCATENATE(A125,VLOOKUP($H$4,'Цвет мет. опор'!A:B,2,0),"/",VLOOKUP($I$4,'Цвет лючка'!A:B,2,0),".",VLOOKUP($J$4,'Цвет столешницы'!A:B,2,FALSE))</f>
        <v>EVL651/П/40*40/ANT/ANT.U003</v>
      </c>
      <c r="C125" s="638" t="s">
        <v>460</v>
      </c>
      <c r="D125" s="263" t="s">
        <v>55</v>
      </c>
      <c r="E125" s="611"/>
      <c r="F125" s="390">
        <v>40407</v>
      </c>
    </row>
    <row r="126" spans="1:6" s="14" customFormat="1" ht="33" customHeight="1" thickBot="1">
      <c r="A126" s="92" t="s">
        <v>791</v>
      </c>
      <c r="B126" s="267" t="str">
        <f>CONCATENATE(A126,VLOOKUP($H$4,'Цвет мет. опор'!A:B,2,0),"/",VLOOKUP($I$4,'Цвет лючка'!A:B,2,0),".",VLOOKUP($J$4,'Цвет столешницы'!A:B,2,FALSE))</f>
        <v>EVL652/П/40*40/ANT/ANT.U003</v>
      </c>
      <c r="C126" s="638"/>
      <c r="D126" s="263" t="s">
        <v>56</v>
      </c>
      <c r="E126" s="611"/>
      <c r="F126" s="390">
        <v>42348</v>
      </c>
    </row>
    <row r="127" spans="1:6" s="14" customFormat="1" ht="33" customHeight="1" thickBot="1">
      <c r="A127" s="92" t="s">
        <v>792</v>
      </c>
      <c r="B127" s="267" t="str">
        <f>CONCATENATE(A127,VLOOKUP($H$4,'Цвет мет. опор'!A:B,2,0),"/",VLOOKUP($I$4,'Цвет лючка'!A:B,2,0),".",VLOOKUP($J$4,'Цвет столешницы'!A:B,2,FALSE))</f>
        <v>EVL653/П/40*40/ANT/ANT.U003</v>
      </c>
      <c r="C127" s="638"/>
      <c r="D127" s="263" t="s">
        <v>57</v>
      </c>
      <c r="E127" s="611"/>
      <c r="F127" s="390">
        <v>43308</v>
      </c>
    </row>
    <row r="128" spans="1:6" ht="33" customHeight="1" thickBot="1">
      <c r="A128" s="92" t="s">
        <v>793</v>
      </c>
      <c r="B128" s="267" t="str">
        <f>CONCATENATE(A128,VLOOKUP($H$4,'Цвет мет. опор'!A:B,2,0),"/",VLOOKUP($I$4,'Цвет лючка'!A:B,2,0),".",VLOOKUP($J$4,'Цвет столешницы'!A:B,2,FALSE))</f>
        <v>EVL654/П/40*40/ANT/ANT.U003</v>
      </c>
      <c r="C128" s="638" t="s">
        <v>461</v>
      </c>
      <c r="D128" s="263" t="s">
        <v>58</v>
      </c>
      <c r="E128" s="611"/>
      <c r="F128" s="390">
        <v>55749</v>
      </c>
    </row>
    <row r="129" spans="1:6" ht="33" customHeight="1" thickBot="1">
      <c r="A129" s="92" t="s">
        <v>794</v>
      </c>
      <c r="B129" s="267" t="str">
        <f>CONCATENATE(A129,VLOOKUP($H$4,'Цвет мет. опор'!A:B,2,0),"/",VLOOKUP($I$4,'Цвет лючка'!A:B,2,0),".",VLOOKUP($J$4,'Цвет столешницы'!A:B,2,FALSE))</f>
        <v>EVL655/П/40*40/ANT/ANT.U003</v>
      </c>
      <c r="C129" s="638"/>
      <c r="D129" s="282" t="s">
        <v>59</v>
      </c>
      <c r="E129" s="611"/>
      <c r="F129" s="390">
        <v>57318</v>
      </c>
    </row>
    <row r="130" spans="1:6" ht="33" customHeight="1" thickBot="1">
      <c r="A130" s="92" t="s">
        <v>795</v>
      </c>
      <c r="B130" s="267" t="str">
        <f>CONCATENATE(A130,VLOOKUP($H$4,'Цвет мет. опор'!A:B,2,0),"/",VLOOKUP($I$4,'Цвет лючка'!A:B,2,0),".",VLOOKUP($J$4,'Цвет столешницы'!A:B,2,FALSE))</f>
        <v>EVL656/П/40*40/ANT/ANT.U003</v>
      </c>
      <c r="C130" s="638"/>
      <c r="D130" s="263" t="s">
        <v>60</v>
      </c>
      <c r="E130" s="611"/>
      <c r="F130" s="390">
        <v>60219</v>
      </c>
    </row>
    <row r="131" spans="1:6" ht="33" customHeight="1" thickBot="1">
      <c r="A131" s="92" t="s">
        <v>796</v>
      </c>
      <c r="B131" s="267" t="str">
        <f>CONCATENATE(A131,VLOOKUP($H$4,'Цвет мет. опор'!A:B,2,0),"/",VLOOKUP($I$4,'Цвет лючка'!A:B,2,0),".",VLOOKUP($J$4,'Цвет столешницы'!A:B,2,FALSE))</f>
        <v>EVL657/П/40*40/ANT/ANT.U003</v>
      </c>
      <c r="C131" s="638" t="s">
        <v>462</v>
      </c>
      <c r="D131" s="263" t="s">
        <v>61</v>
      </c>
      <c r="E131" s="611"/>
      <c r="F131" s="390">
        <v>58291</v>
      </c>
    </row>
    <row r="132" spans="1:6" ht="33" customHeight="1" thickBot="1">
      <c r="A132" s="92" t="s">
        <v>797</v>
      </c>
      <c r="B132" s="267" t="str">
        <f>CONCATENATE(A132,VLOOKUP($H$4,'Цвет мет. опор'!A:B,2,0),"/",VLOOKUP($I$4,'Цвет лючка'!A:B,2,0),".",VLOOKUP($J$4,'Цвет столешницы'!A:B,2,FALSE))</f>
        <v>EVL658/П/40*40/ANT/ANT.U003</v>
      </c>
      <c r="C132" s="638"/>
      <c r="D132" s="263" t="s">
        <v>62</v>
      </c>
      <c r="E132" s="611"/>
      <c r="F132" s="390">
        <v>60800</v>
      </c>
    </row>
    <row r="133" spans="1:6" ht="33" customHeight="1" thickBot="1">
      <c r="A133" s="122" t="s">
        <v>798</v>
      </c>
      <c r="B133" s="267" t="str">
        <f>CONCATENATE(A133,VLOOKUP($H$4,'Цвет мет. опор'!A:B,2,0),"/",VLOOKUP($I$4,'Цвет лючка'!A:B,2,0),".",VLOOKUP($J$4,'Цвет столешницы'!A:B,2,FALSE))</f>
        <v>EVL659/П/40*40/ANT/ANT.U003</v>
      </c>
      <c r="C133" s="638"/>
      <c r="D133" s="263" t="s">
        <v>63</v>
      </c>
      <c r="E133" s="611"/>
      <c r="F133" s="390">
        <v>62916</v>
      </c>
    </row>
    <row r="134" spans="1:6" ht="27.95" customHeight="1" thickBot="1">
      <c r="A134" s="121" t="s">
        <v>799</v>
      </c>
      <c r="B134" s="267" t="str">
        <f>CONCATENATE(A134,VLOOKUP($H$4,'Цвет мет. опор'!A:B,2,0),"/",VLOOKUP($I$4,'Цвет лючка'!A:B,2,0),".",VLOOKUP($J$4,'Цвет столешницы'!A:B,2,FALSE))</f>
        <v>EVL660/П/40*40/ANT/ANT.U003</v>
      </c>
      <c r="C134" s="638" t="s">
        <v>463</v>
      </c>
      <c r="D134" s="263" t="s">
        <v>64</v>
      </c>
      <c r="E134" s="611"/>
      <c r="F134" s="390">
        <v>58847</v>
      </c>
    </row>
    <row r="135" spans="1:6" ht="27.95" customHeight="1" thickBot="1">
      <c r="A135" s="92" t="s">
        <v>783</v>
      </c>
      <c r="B135" s="267" t="str">
        <f>CONCATENATE(A135,VLOOKUP($H$4,'Цвет мет. опор'!A:B,2,0),"/",VLOOKUP($I$4,'Цвет лючка'!A:B,2,0),".",VLOOKUP($J$4,'Цвет столешницы'!A:B,2,FALSE))</f>
        <v>EVL661/П/40*40/ANT/ANT.U003</v>
      </c>
      <c r="C135" s="638"/>
      <c r="D135" s="263" t="s">
        <v>65</v>
      </c>
      <c r="E135" s="611"/>
      <c r="F135" s="390">
        <v>62059</v>
      </c>
    </row>
    <row r="136" spans="1:6" ht="27.95" customHeight="1" thickBot="1">
      <c r="A136" s="92" t="s">
        <v>782</v>
      </c>
      <c r="B136" s="267" t="str">
        <f>CONCATENATE(A136,VLOOKUP($H$4,'Цвет мет. опор'!A:B,2,0),"/",VLOOKUP($I$4,'Цвет лючка'!A:B,2,0),".",VLOOKUP($J$4,'Цвет столешницы'!A:B,2,FALSE))</f>
        <v>EVL662/П/40*40/ANT/ANT.U003</v>
      </c>
      <c r="C136" s="638"/>
      <c r="D136" s="263" t="s">
        <v>66</v>
      </c>
      <c r="E136" s="611"/>
      <c r="F136" s="390">
        <v>64256</v>
      </c>
    </row>
    <row r="137" spans="1:6" ht="27.95" customHeight="1" thickBot="1">
      <c r="A137" s="92" t="s">
        <v>781</v>
      </c>
      <c r="B137" s="267" t="str">
        <f>CONCATENATE(A137,VLOOKUP($H$4,'Цвет мет. опор'!A:B,2,0),"/",VLOOKUP($I$4,'Цвет лючка'!A:B,2,0),".",VLOOKUP($J$4,'Цвет столешницы'!A:B,2,FALSE))</f>
        <v>EVL663/П/40*40/ANT/ANT.U003</v>
      </c>
      <c r="C137" s="638" t="s">
        <v>464</v>
      </c>
      <c r="D137" s="263" t="s">
        <v>350</v>
      </c>
      <c r="E137" s="611"/>
      <c r="F137" s="390">
        <v>66343</v>
      </c>
    </row>
    <row r="138" spans="1:6" ht="27.95" customHeight="1" thickBot="1">
      <c r="A138" s="92" t="s">
        <v>780</v>
      </c>
      <c r="B138" s="267" t="str">
        <f>CONCATENATE(A138,VLOOKUP($H$4,'Цвет мет. опор'!A:B,2,0),"/",VLOOKUP($I$4,'Цвет лючка'!A:B,2,0),".",VLOOKUP($J$4,'Цвет столешницы'!A:B,2,FALSE))</f>
        <v>EVL664/П/40*40/ANT/ANT.U003</v>
      </c>
      <c r="C138" s="638"/>
      <c r="D138" s="282" t="s">
        <v>351</v>
      </c>
      <c r="E138" s="611"/>
      <c r="F138" s="390">
        <v>68435</v>
      </c>
    </row>
    <row r="139" spans="1:6" ht="27.95" customHeight="1" thickBot="1">
      <c r="A139" s="92" t="s">
        <v>779</v>
      </c>
      <c r="B139" s="267" t="str">
        <f>CONCATENATE(A139,VLOOKUP($H$4,'Цвет мет. опор'!A:B,2,0),"/",VLOOKUP($I$4,'Цвет лючка'!A:B,2,0),".",VLOOKUP($J$4,'Цвет столешницы'!A:B,2,FALSE))</f>
        <v>EVL665/П/40*40/ANT/ANT.U003</v>
      </c>
      <c r="C139" s="638"/>
      <c r="D139" s="263" t="s">
        <v>352</v>
      </c>
      <c r="E139" s="611"/>
      <c r="F139" s="390">
        <v>72301</v>
      </c>
    </row>
    <row r="140" spans="1:6" ht="27.95" customHeight="1" thickBot="1">
      <c r="A140" s="92" t="s">
        <v>778</v>
      </c>
      <c r="B140" s="267" t="str">
        <f>CONCATENATE(A140,VLOOKUP($H$4,'Цвет мет. опор'!A:B,2,0),"/",VLOOKUP($I$4,'Цвет лючка'!A:B,2,0),".",VLOOKUP($J$4,'Цвет столешницы'!A:B,2,FALSE))</f>
        <v>EVL666/П/40*40/ANT/ANT.U003</v>
      </c>
      <c r="C140" s="638" t="s">
        <v>464</v>
      </c>
      <c r="D140" s="263" t="s">
        <v>362</v>
      </c>
      <c r="E140" s="611"/>
      <c r="F140" s="390">
        <v>68847</v>
      </c>
    </row>
    <row r="141" spans="1:6" ht="27.95" customHeight="1" thickBot="1">
      <c r="A141" s="92" t="s">
        <v>777</v>
      </c>
      <c r="B141" s="267" t="str">
        <f>CONCATENATE(A141,VLOOKUP($H$4,'Цвет мет. опор'!A:B,2,0),"/",VLOOKUP($I$4,'Цвет лючка'!A:B,2,0),".",VLOOKUP($J$4,'Цвет столешницы'!A:B,2,FALSE))</f>
        <v>EVL667/П/40*40/ANT/ANT.U003</v>
      </c>
      <c r="C141" s="638"/>
      <c r="D141" s="263" t="s">
        <v>363</v>
      </c>
      <c r="E141" s="611"/>
      <c r="F141" s="390">
        <v>72588</v>
      </c>
    </row>
    <row r="142" spans="1:6" ht="27.95" customHeight="1" thickBot="1">
      <c r="A142" s="122" t="s">
        <v>776</v>
      </c>
      <c r="B142" s="267" t="str">
        <f>CONCATENATE(A142,VLOOKUP($H$4,'Цвет мет. опор'!A:B,2,0),"/",VLOOKUP($I$4,'Цвет лючка'!A:B,2,0),".",VLOOKUP($J$4,'Цвет столешницы'!A:B,2,FALSE))</f>
        <v>EVL668/П/40*40/ANT/ANT.U003</v>
      </c>
      <c r="C142" s="638"/>
      <c r="D142" s="263" t="s">
        <v>364</v>
      </c>
      <c r="E142" s="611"/>
      <c r="F142" s="390">
        <v>75017</v>
      </c>
    </row>
    <row r="143" spans="1:6" ht="27.95" customHeight="1" thickBot="1">
      <c r="A143" s="121" t="s">
        <v>775</v>
      </c>
      <c r="B143" s="267" t="str">
        <f>CONCATENATE(A143,VLOOKUP($H$4,'Цвет мет. опор'!A:B,2,0),"/",VLOOKUP($I$4,'Цвет лючка'!A:B,2,0),".",VLOOKUP($J$4,'Цвет столешницы'!A:B,2,FALSE))</f>
        <v>EVL669/П/40*40/ANT/ANT.U003</v>
      </c>
      <c r="C143" s="638" t="s">
        <v>464</v>
      </c>
      <c r="D143" s="263" t="s">
        <v>359</v>
      </c>
      <c r="E143" s="611"/>
      <c r="F143" s="390">
        <v>71350</v>
      </c>
    </row>
    <row r="144" spans="1:6" ht="27.95" customHeight="1" thickBot="1">
      <c r="A144" s="92" t="s">
        <v>774</v>
      </c>
      <c r="B144" s="267" t="str">
        <f>CONCATENATE(A144,VLOOKUP($H$4,'Цвет мет. опор'!A:B,2,0),"/",VLOOKUP($I$4,'Цвет лючка'!A:B,2,0),".",VLOOKUP($J$4,'Цвет столешницы'!A:B,2,FALSE))</f>
        <v>EVL670/П/40*40/ANT/ANT.U003</v>
      </c>
      <c r="C144" s="638"/>
      <c r="D144" s="263" t="s">
        <v>360</v>
      </c>
      <c r="E144" s="611"/>
      <c r="F144" s="390">
        <v>75233</v>
      </c>
    </row>
    <row r="145" spans="1:6" ht="27.95" customHeight="1" thickBot="1">
      <c r="A145" s="92" t="s">
        <v>773</v>
      </c>
      <c r="B145" s="267" t="str">
        <f>CONCATENATE(A145,VLOOKUP($H$4,'Цвет мет. опор'!A:B,2,0),"/",VLOOKUP($I$4,'Цвет лючка'!A:B,2,0),".",VLOOKUP($J$4,'Цвет столешницы'!A:B,2,FALSE))</f>
        <v>EVL671/П/40*40/ANT/ANT.U003</v>
      </c>
      <c r="C145" s="638"/>
      <c r="D145" s="263" t="s">
        <v>361</v>
      </c>
      <c r="E145" s="611"/>
      <c r="F145" s="390">
        <v>77152</v>
      </c>
    </row>
    <row r="146" spans="1:6" ht="27.95" customHeight="1" thickBot="1">
      <c r="A146" s="92" t="s">
        <v>772</v>
      </c>
      <c r="B146" s="267" t="str">
        <f>CONCATENATE(A146,VLOOKUP($H$4,'Цвет мет. опор'!A:B,2,0),"/",VLOOKUP($I$4,'Цвет лючка'!A:B,2,0),".",VLOOKUP($J$4,'Цвет столешницы'!A:B,2,FALSE))</f>
        <v>EVL672/П/40*40/ANT/ANT.U003</v>
      </c>
      <c r="C146" s="638" t="s">
        <v>656</v>
      </c>
      <c r="D146" s="263" t="s">
        <v>353</v>
      </c>
      <c r="E146" s="611"/>
      <c r="F146" s="390">
        <v>97927</v>
      </c>
    </row>
    <row r="147" spans="1:6" ht="27.95" customHeight="1" thickBot="1">
      <c r="A147" s="92" t="s">
        <v>771</v>
      </c>
      <c r="B147" s="267" t="str">
        <f>CONCATENATE(A147,VLOOKUP($H$4,'Цвет мет. опор'!A:B,2,0),"/",VLOOKUP($I$4,'Цвет лючка'!A:B,2,0),".",VLOOKUP($J$4,'Цвет столешницы'!A:B,2,FALSE))</f>
        <v>EVL673/П/40*40/ANT/ANT.U003</v>
      </c>
      <c r="C147" s="638"/>
      <c r="D147" s="282" t="s">
        <v>355</v>
      </c>
      <c r="E147" s="611"/>
      <c r="F147" s="390">
        <v>101064</v>
      </c>
    </row>
    <row r="148" spans="1:6" ht="27.95" customHeight="1" thickBot="1">
      <c r="A148" s="92" t="s">
        <v>770</v>
      </c>
      <c r="B148" s="267" t="str">
        <f>CONCATENATE(A148,VLOOKUP($H$4,'Цвет мет. опор'!A:B,2,0),"/",VLOOKUP($I$4,'Цвет лючка'!A:B,2,0),".",VLOOKUP($J$4,'Цвет столешницы'!A:B,2,FALSE))</f>
        <v>EVL674/П/40*40/ANT/ANT.U003</v>
      </c>
      <c r="C148" s="638"/>
      <c r="D148" s="263" t="s">
        <v>356</v>
      </c>
      <c r="E148" s="611"/>
      <c r="F148" s="390">
        <v>106865</v>
      </c>
    </row>
    <row r="149" spans="1:6" ht="27.95" customHeight="1" thickBot="1">
      <c r="A149" s="92" t="s">
        <v>769</v>
      </c>
      <c r="B149" s="267" t="str">
        <f>CONCATENATE(A149,VLOOKUP($H$4,'Цвет мет. опор'!A:B,2,0),"/",VLOOKUP($I$4,'Цвет лючка'!A:B,2,0),".",VLOOKUP($J$4,'Цвет столешницы'!A:B,2,FALSE))</f>
        <v>EVL675/П/40*40/ANT/ANT.U003</v>
      </c>
      <c r="C149" s="638" t="s">
        <v>657</v>
      </c>
      <c r="D149" s="263" t="s">
        <v>658</v>
      </c>
      <c r="E149" s="611"/>
      <c r="F149" s="390">
        <v>101729</v>
      </c>
    </row>
    <row r="150" spans="1:6" ht="27.95" customHeight="1" thickBot="1">
      <c r="A150" s="92" t="s">
        <v>768</v>
      </c>
      <c r="B150" s="267" t="str">
        <f>CONCATENATE(A150,VLOOKUP($H$4,'Цвет мет. опор'!A:B,2,0),"/",VLOOKUP($I$4,'Цвет лючка'!A:B,2,0),".",VLOOKUP($J$4,'Цвет столешницы'!A:B,2,FALSE))</f>
        <v>EVL676/П/40*40/ANT/ANT.U003</v>
      </c>
      <c r="C150" s="638"/>
      <c r="D150" s="263" t="s">
        <v>659</v>
      </c>
      <c r="E150" s="611"/>
      <c r="F150" s="390">
        <v>107342</v>
      </c>
    </row>
    <row r="151" spans="1:6" ht="27.95" customHeight="1" thickBot="1">
      <c r="A151" s="92" t="s">
        <v>767</v>
      </c>
      <c r="B151" s="267" t="str">
        <f>CONCATENATE(A151,VLOOKUP($H$4,'Цвет мет. опор'!A:B,2,0),"/",VLOOKUP($I$4,'Цвет лючка'!A:B,2,0),".",VLOOKUP($J$4,'Цвет столешницы'!A:B,2,FALSE))</f>
        <v>EVL677/П/40*40/ANT/ANT.U003</v>
      </c>
      <c r="C151" s="638"/>
      <c r="D151" s="263" t="s">
        <v>660</v>
      </c>
      <c r="E151" s="611"/>
      <c r="F151" s="390">
        <v>110986</v>
      </c>
    </row>
    <row r="152" spans="1:6" ht="27.95" customHeight="1" thickBot="1">
      <c r="A152" s="92" t="s">
        <v>766</v>
      </c>
      <c r="B152" s="267" t="str">
        <f>CONCATENATE(A152,VLOOKUP($H$4,'Цвет мет. опор'!A:B,2,0),"/",VLOOKUP($I$4,'Цвет лючка'!A:B,2,0),".",VLOOKUP($J$4,'Цвет столешницы'!A:B,2,FALSE))</f>
        <v>EVL678/П/40*40/ANT/ANT.U003</v>
      </c>
      <c r="C152" s="638" t="s">
        <v>1314</v>
      </c>
      <c r="D152" s="263" t="s">
        <v>661</v>
      </c>
      <c r="E152" s="611"/>
      <c r="F152" s="390">
        <v>104999</v>
      </c>
    </row>
    <row r="153" spans="1:6" ht="27.95" customHeight="1" thickBot="1">
      <c r="A153" s="92" t="s">
        <v>765</v>
      </c>
      <c r="B153" s="267" t="str">
        <f>CONCATENATE(A153,VLOOKUP($H$4,'Цвет мет. опор'!A:B,2,0),"/",VLOOKUP($I$4,'Цвет лючка'!A:B,2,0),".",VLOOKUP($J$4,'Цвет столешницы'!A:B,2,FALSE))</f>
        <v>EVL679/П/40*40/ANT/ANT.U003</v>
      </c>
      <c r="C153" s="638"/>
      <c r="D153" s="263" t="s">
        <v>662</v>
      </c>
      <c r="E153" s="611"/>
      <c r="F153" s="390">
        <v>110823</v>
      </c>
    </row>
    <row r="154" spans="1:6" ht="27.95" customHeight="1">
      <c r="A154" s="92" t="s">
        <v>764</v>
      </c>
      <c r="B154" s="267" t="str">
        <f>CONCATENATE(A154,VLOOKUP($H$4,'Цвет мет. опор'!A:B,2,0),"/",VLOOKUP($I$4,'Цвет лючка'!A:B,2,0),".",VLOOKUP($J$4,'Цвет столешницы'!A:B,2,FALSE))</f>
        <v>EVL680/П/40*40/ANT/ANT.U003</v>
      </c>
      <c r="C154" s="638"/>
      <c r="D154" s="263" t="s">
        <v>663</v>
      </c>
      <c r="E154" s="611"/>
      <c r="F154" s="390">
        <v>113704</v>
      </c>
    </row>
    <row r="155" spans="1:6" ht="15.75">
      <c r="B155" s="663" t="s">
        <v>26</v>
      </c>
      <c r="C155" s="663"/>
      <c r="D155" s="663"/>
      <c r="E155" s="663"/>
      <c r="F155" s="461"/>
    </row>
    <row r="156" spans="1:6" s="14" customFormat="1" ht="21.95" customHeight="1" thickBot="1">
      <c r="A156" s="123" t="s">
        <v>749</v>
      </c>
      <c r="B156" s="267" t="str">
        <f>CONCATENATE(A156,VLOOKUP($H$4,'Цвет мет. опор'!A:B,2,0),".",VLOOKUP($J$4,'Цвет столешницы'!A:B,2,FALSE))</f>
        <v>EVL800/П/40*40/ANT.U003</v>
      </c>
      <c r="C156" s="638" t="s">
        <v>465</v>
      </c>
      <c r="D156" s="263" t="s">
        <v>341</v>
      </c>
      <c r="E156" s="611"/>
      <c r="F156" s="390">
        <v>33431</v>
      </c>
    </row>
    <row r="157" spans="1:6" s="14" customFormat="1" ht="21.95" customHeight="1" thickBot="1">
      <c r="A157" s="124" t="s">
        <v>750</v>
      </c>
      <c r="B157" s="267" t="str">
        <f>CONCATENATE(A157,VLOOKUP($H$4,'Цвет мет. опор'!A:B,2,0),".",VLOOKUP($J$4,'Цвет столешницы'!A:B,2,FALSE))</f>
        <v>EVL801/П/40*40/ANT.U003</v>
      </c>
      <c r="C157" s="638"/>
      <c r="D157" s="263" t="s">
        <v>300</v>
      </c>
      <c r="E157" s="611"/>
      <c r="F157" s="390">
        <v>34798</v>
      </c>
    </row>
    <row r="158" spans="1:6" s="14" customFormat="1" ht="21.95" customHeight="1" thickBot="1">
      <c r="A158" s="124" t="s">
        <v>751</v>
      </c>
      <c r="B158" s="267" t="str">
        <f>CONCATENATE(A158,VLOOKUP($H$4,'Цвет мет. опор'!A:B,2,0),".",VLOOKUP($J$4,'Цвет столешницы'!A:B,2,FALSE))</f>
        <v>EVL802/П/40*40/ANT.U003</v>
      </c>
      <c r="C158" s="638"/>
      <c r="D158" s="263" t="s">
        <v>301</v>
      </c>
      <c r="E158" s="611"/>
      <c r="F158" s="390">
        <v>30095</v>
      </c>
    </row>
    <row r="159" spans="1:6" s="14" customFormat="1" ht="21.95" customHeight="1" thickBot="1">
      <c r="A159" s="124" t="s">
        <v>752</v>
      </c>
      <c r="B159" s="267" t="str">
        <f>CONCATENATE(A159,VLOOKUP($H$4,'Цвет мет. опор'!A:B,2,0),".",VLOOKUP($J$4,'Цвет столешницы'!A:B,2,FALSE))</f>
        <v>EVL803/П/40*40/ANT.U003</v>
      </c>
      <c r="C159" s="638"/>
      <c r="D159" s="263" t="s">
        <v>302</v>
      </c>
      <c r="E159" s="611"/>
      <c r="F159" s="390">
        <v>38510</v>
      </c>
    </row>
    <row r="160" spans="1:6" ht="21.95" customHeight="1" thickBot="1">
      <c r="A160" s="124" t="s">
        <v>753</v>
      </c>
      <c r="B160" s="267" t="str">
        <f>CONCATENATE(A160,VLOOKUP($H$4,'Цвет мет. опор'!A:B,2,0),".",VLOOKUP($J$4,'Цвет столешницы'!A:B,2,FALSE))</f>
        <v>EVL804/П/40*40/ANT.U003</v>
      </c>
      <c r="C160" s="638"/>
      <c r="D160" s="263" t="s">
        <v>342</v>
      </c>
      <c r="E160" s="611"/>
      <c r="F160" s="390">
        <v>40645</v>
      </c>
    </row>
    <row r="161" spans="1:7" ht="21.95" customHeight="1" thickBot="1">
      <c r="A161" s="124" t="s">
        <v>754</v>
      </c>
      <c r="B161" s="267" t="str">
        <f>CONCATENATE(A161,VLOOKUP($H$4,'Цвет мет. опор'!A:B,2,0),".",VLOOKUP($J$4,'Цвет столешницы'!A:B,2,FALSE))</f>
        <v>EVL805/П/40*40/ANT.U003</v>
      </c>
      <c r="C161" s="638" t="s">
        <v>466</v>
      </c>
      <c r="D161" s="263" t="s">
        <v>348</v>
      </c>
      <c r="E161" s="611"/>
      <c r="F161" s="390">
        <v>56580</v>
      </c>
    </row>
    <row r="162" spans="1:7" ht="21.95" customHeight="1" thickBot="1">
      <c r="A162" s="124" t="s">
        <v>755</v>
      </c>
      <c r="B162" s="267" t="str">
        <f>CONCATENATE(A162,VLOOKUP($H$4,'Цвет мет. опор'!A:B,2,0),".",VLOOKUP($J$4,'Цвет столешницы'!A:B,2,FALSE))</f>
        <v>EVL806/П/40*40/ANT.U003</v>
      </c>
      <c r="C162" s="638"/>
      <c r="D162" s="263" t="s">
        <v>350</v>
      </c>
      <c r="E162" s="611"/>
      <c r="F162" s="390">
        <v>58886</v>
      </c>
    </row>
    <row r="163" spans="1:7" ht="21.95" customHeight="1" thickBot="1">
      <c r="A163" s="124" t="s">
        <v>756</v>
      </c>
      <c r="B163" s="267" t="str">
        <f>CONCATENATE(A163,VLOOKUP($H$4,'Цвет мет. опор'!A:B,2,0),".",VLOOKUP($J$4,'Цвет столешницы'!A:B,2,FALSE))</f>
        <v>EVL807/П/40*40/ANT.U003</v>
      </c>
      <c r="C163" s="638"/>
      <c r="D163" s="263" t="s">
        <v>351</v>
      </c>
      <c r="E163" s="611"/>
      <c r="F163" s="390">
        <v>61632</v>
      </c>
    </row>
    <row r="164" spans="1:7" ht="21.95" customHeight="1" thickBot="1">
      <c r="A164" s="124" t="s">
        <v>757</v>
      </c>
      <c r="B164" s="267" t="str">
        <f>CONCATENATE(A164,VLOOKUP($H$4,'Цвет мет. опор'!A:B,2,0),".",VLOOKUP($J$4,'Цвет столешницы'!A:B,2,FALSE))</f>
        <v>EVL808/П/40*40/ANT.U003</v>
      </c>
      <c r="C164" s="638"/>
      <c r="D164" s="263" t="s">
        <v>352</v>
      </c>
      <c r="E164" s="611"/>
      <c r="F164" s="390">
        <v>72828</v>
      </c>
    </row>
    <row r="165" spans="1:7" ht="21.95" customHeight="1" thickBot="1">
      <c r="A165" s="124" t="s">
        <v>758</v>
      </c>
      <c r="B165" s="267" t="str">
        <f>CONCATENATE(A165,VLOOKUP($H$4,'Цвет мет. опор'!A:B,2,0),".",VLOOKUP($J$4,'Цвет столешницы'!A:B,2,FALSE))</f>
        <v>EVL809/П/40*40/ANT.U003</v>
      </c>
      <c r="C165" s="638"/>
      <c r="D165" s="263" t="s">
        <v>353</v>
      </c>
      <c r="E165" s="611"/>
      <c r="F165" s="390">
        <v>77002</v>
      </c>
    </row>
    <row r="166" spans="1:7" ht="21.95" customHeight="1" thickBot="1">
      <c r="A166" s="92" t="s">
        <v>759</v>
      </c>
      <c r="B166" s="267" t="str">
        <f>CONCATENATE(A166,VLOOKUP($H$4,'Цвет мет. опор'!A:B,2,0),".",VLOOKUP($J$4,'Цвет столешницы'!A:B,2,FALSE))</f>
        <v>EVL810/П/40*40/ANT.U003</v>
      </c>
      <c r="C166" s="638" t="s">
        <v>467</v>
      </c>
      <c r="D166" s="263" t="s">
        <v>354</v>
      </c>
      <c r="E166" s="611"/>
      <c r="F166" s="390">
        <v>78501</v>
      </c>
    </row>
    <row r="167" spans="1:7" ht="21.95" customHeight="1" thickBot="1">
      <c r="A167" s="92" t="s">
        <v>760</v>
      </c>
      <c r="B167" s="267" t="str">
        <f>CONCATENATE(A167,VLOOKUP($H$4,'Цвет мет. опор'!A:B,2,0),".",VLOOKUP($J$4,'Цвет столешницы'!A:B,2,FALSE))</f>
        <v>EVL811/П/40*40/ANT.U003</v>
      </c>
      <c r="C167" s="638"/>
      <c r="D167" s="263" t="s">
        <v>353</v>
      </c>
      <c r="E167" s="611"/>
      <c r="F167" s="390">
        <v>86116</v>
      </c>
    </row>
    <row r="168" spans="1:7" ht="21.95" customHeight="1" thickBot="1">
      <c r="A168" s="92" t="s">
        <v>761</v>
      </c>
      <c r="B168" s="267" t="str">
        <f>CONCATENATE(A168,VLOOKUP($H$4,'Цвет мет. опор'!A:B,2,0),".",VLOOKUP($J$4,'Цвет столешницы'!A:B,2,FALSE))</f>
        <v>EVL812/П/40*40/ANT.U003</v>
      </c>
      <c r="C168" s="638"/>
      <c r="D168" s="263" t="s">
        <v>355</v>
      </c>
      <c r="E168" s="611"/>
      <c r="F168" s="390">
        <v>90236</v>
      </c>
    </row>
    <row r="169" spans="1:7" ht="21.95" customHeight="1" thickBot="1">
      <c r="A169" s="92" t="s">
        <v>762</v>
      </c>
      <c r="B169" s="267" t="str">
        <f>CONCATENATE(A169,VLOOKUP($H$4,'Цвет мет. опор'!A:B,2,0),".",VLOOKUP($J$4,'Цвет столешницы'!A:B,2,FALSE))</f>
        <v>EVL813/П/40*40/ANT.U003</v>
      </c>
      <c r="C169" s="638"/>
      <c r="D169" s="263" t="s">
        <v>356</v>
      </c>
      <c r="E169" s="611"/>
      <c r="F169" s="390">
        <v>92916</v>
      </c>
    </row>
    <row r="170" spans="1:7" ht="21.95" customHeight="1" thickBot="1">
      <c r="A170" s="122" t="s">
        <v>763</v>
      </c>
      <c r="B170" s="267" t="str">
        <f>CONCATENATE(A170,VLOOKUP($H$4,'Цвет мет. опор'!A:B,2,0),".",VLOOKUP($J$4,'Цвет столешницы'!A:B,2,FALSE))</f>
        <v>EVL814/П/40*40/ANT.U003</v>
      </c>
      <c r="C170" s="638"/>
      <c r="D170" s="263" t="s">
        <v>357</v>
      </c>
      <c r="E170" s="611"/>
      <c r="F170" s="390">
        <v>96325</v>
      </c>
    </row>
    <row r="171" spans="1:7" ht="29.1" customHeight="1">
      <c r="A171" s="145" t="s">
        <v>1368</v>
      </c>
      <c r="B171" s="267" t="str">
        <f>CONCATENATE(A171,VLOOKUP($H$4,'Цвет мет. опор'!A:B,2,0),".",VLOOKUP($J$4,'Цвет столешницы'!A:B,2,FALSE))</f>
        <v>EVL841/П/40*40/ANT.U003</v>
      </c>
      <c r="C171" s="638" t="s">
        <v>1372</v>
      </c>
      <c r="D171" s="263" t="s">
        <v>658</v>
      </c>
      <c r="E171" s="611"/>
      <c r="F171" s="390">
        <v>88785</v>
      </c>
    </row>
    <row r="172" spans="1:7" ht="29.1" customHeight="1">
      <c r="A172" s="146" t="s">
        <v>1369</v>
      </c>
      <c r="B172" s="267" t="str">
        <f>CONCATENATE(A172,VLOOKUP($H$4,'Цвет мет. опор'!A:B,2,0),".",VLOOKUP($J$4,'Цвет столешницы'!A:B,2,FALSE))</f>
        <v>EVL842/П/40*40/ANT.U003</v>
      </c>
      <c r="C172" s="638"/>
      <c r="D172" s="263" t="s">
        <v>659</v>
      </c>
      <c r="E172" s="611"/>
      <c r="F172" s="390">
        <v>93024</v>
      </c>
    </row>
    <row r="173" spans="1:7" ht="29.1" customHeight="1">
      <c r="A173" s="146" t="s">
        <v>1370</v>
      </c>
      <c r="B173" s="267" t="str">
        <f>CONCATENATE(A173,VLOOKUP($H$4,'Цвет мет. опор'!A:B,2,0),".",VLOOKUP($J$4,'Цвет столешницы'!A:B,2,FALSE))</f>
        <v>EVL843/П/40*40/ANT.U003</v>
      </c>
      <c r="C173" s="638"/>
      <c r="D173" s="263" t="s">
        <v>660</v>
      </c>
      <c r="E173" s="611"/>
      <c r="F173" s="390">
        <v>95812</v>
      </c>
    </row>
    <row r="174" spans="1:7" ht="29.1" customHeight="1" thickBot="1">
      <c r="A174" s="147" t="s">
        <v>1371</v>
      </c>
      <c r="B174" s="267" t="str">
        <f>CONCATENATE(A174,VLOOKUP($H$4,'Цвет мет. опор'!A:B,2,0),".",VLOOKUP($J$4,'Цвет столешницы'!A:B,2,FALSE))</f>
        <v>EVL844/П/40*40/ANT.U003</v>
      </c>
      <c r="C174" s="638"/>
      <c r="D174" s="263" t="s">
        <v>1347</v>
      </c>
      <c r="E174" s="611"/>
      <c r="F174" s="390">
        <v>98159</v>
      </c>
    </row>
    <row r="175" spans="1:7" ht="15.75" customHeight="1">
      <c r="C175" s="216" t="s">
        <v>2002</v>
      </c>
    </row>
    <row r="176" spans="1:7" ht="18.75">
      <c r="C176" s="82" t="s">
        <v>1773</v>
      </c>
      <c r="D176" s="194"/>
      <c r="E176" s="82"/>
      <c r="F176" s="82"/>
      <c r="G176" s="82"/>
    </row>
    <row r="177" spans="2:7" ht="63">
      <c r="B177" s="207" t="s">
        <v>1739</v>
      </c>
      <c r="C177" s="201" t="s">
        <v>1740</v>
      </c>
      <c r="D177" s="199" t="s">
        <v>1741</v>
      </c>
      <c r="E177" s="200" t="s">
        <v>1743</v>
      </c>
      <c r="F177" s="650" t="s">
        <v>1744</v>
      </c>
      <c r="G177" s="650"/>
    </row>
    <row r="178" spans="2:7" ht="15.75">
      <c r="C178" s="202" t="s">
        <v>1745</v>
      </c>
      <c r="D178" s="203" t="s">
        <v>1746</v>
      </c>
      <c r="E178" s="203" t="s">
        <v>1746</v>
      </c>
      <c r="F178" s="7" t="s">
        <v>816</v>
      </c>
      <c r="G178" s="8" t="s">
        <v>635</v>
      </c>
    </row>
    <row r="179" spans="2:7" ht="15.75">
      <c r="C179" s="202" t="s">
        <v>1747</v>
      </c>
      <c r="D179" s="204" t="s">
        <v>2106</v>
      </c>
      <c r="E179" s="204" t="s">
        <v>1750</v>
      </c>
      <c r="F179" s="464" t="s">
        <v>2729</v>
      </c>
      <c r="G179" s="203" t="s">
        <v>2730</v>
      </c>
    </row>
    <row r="180" spans="2:7">
      <c r="C180" s="81"/>
      <c r="D180" s="203" t="s">
        <v>2107</v>
      </c>
      <c r="E180" s="203" t="s">
        <v>1748</v>
      </c>
      <c r="F180" s="7" t="s">
        <v>828</v>
      </c>
      <c r="G180" s="203" t="s">
        <v>820</v>
      </c>
    </row>
    <row r="181" spans="2:7">
      <c r="C181" s="81"/>
      <c r="D181" s="81"/>
      <c r="E181" s="81"/>
      <c r="F181" s="7" t="s">
        <v>821</v>
      </c>
      <c r="G181" s="203" t="s">
        <v>634</v>
      </c>
    </row>
    <row r="182" spans="2:7" ht="30">
      <c r="C182" s="96"/>
      <c r="D182" s="81"/>
      <c r="E182" s="81"/>
      <c r="F182" s="7" t="s">
        <v>1119</v>
      </c>
      <c r="G182" s="8" t="s">
        <v>827</v>
      </c>
    </row>
    <row r="183" spans="2:7">
      <c r="D183" s="81"/>
      <c r="E183" s="81"/>
      <c r="F183" s="5" t="s">
        <v>2006</v>
      </c>
      <c r="G183" s="221" t="s">
        <v>2067</v>
      </c>
    </row>
  </sheetData>
  <mergeCells count="104">
    <mergeCell ref="B155:E155"/>
    <mergeCell ref="H2:J2"/>
    <mergeCell ref="G2:G4"/>
    <mergeCell ref="E10:E14"/>
    <mergeCell ref="E23:E25"/>
    <mergeCell ref="C23:C25"/>
    <mergeCell ref="E41:E44"/>
    <mergeCell ref="C41:C44"/>
    <mergeCell ref="C10:C14"/>
    <mergeCell ref="C6:C9"/>
    <mergeCell ref="E6:E9"/>
    <mergeCell ref="C15:C19"/>
    <mergeCell ref="E15:E19"/>
    <mergeCell ref="C21:C22"/>
    <mergeCell ref="E21:E22"/>
    <mergeCell ref="C26:C27"/>
    <mergeCell ref="E26:E27"/>
    <mergeCell ref="C28:C30"/>
    <mergeCell ref="E28:E30"/>
    <mergeCell ref="C31:C32"/>
    <mergeCell ref="E31:E32"/>
    <mergeCell ref="C33:C34"/>
    <mergeCell ref="B2:F2"/>
    <mergeCell ref="B3:F4"/>
    <mergeCell ref="E33:E34"/>
    <mergeCell ref="C35:C36"/>
    <mergeCell ref="E35:E36"/>
    <mergeCell ref="C45:C48"/>
    <mergeCell ref="E45:E48"/>
    <mergeCell ref="C37:C40"/>
    <mergeCell ref="E37:E40"/>
    <mergeCell ref="C49:C51"/>
    <mergeCell ref="E49:E51"/>
    <mergeCell ref="E140:E142"/>
    <mergeCell ref="C125:C127"/>
    <mergeCell ref="E125:E127"/>
    <mergeCell ref="C128:C130"/>
    <mergeCell ref="E128:E130"/>
    <mergeCell ref="B118:E118"/>
    <mergeCell ref="C143:C145"/>
    <mergeCell ref="E112:E117"/>
    <mergeCell ref="C52:C54"/>
    <mergeCell ref="E52:E54"/>
    <mergeCell ref="C70:C72"/>
    <mergeCell ref="E70:E72"/>
    <mergeCell ref="C55:C56"/>
    <mergeCell ref="E55:E56"/>
    <mergeCell ref="C57:C58"/>
    <mergeCell ref="E57:E58"/>
    <mergeCell ref="C59:C60"/>
    <mergeCell ref="E59:E60"/>
    <mergeCell ref="C61:C63"/>
    <mergeCell ref="E61:E63"/>
    <mergeCell ref="E64:E66"/>
    <mergeCell ref="C67:C69"/>
    <mergeCell ref="E67:E69"/>
    <mergeCell ref="C149:C151"/>
    <mergeCell ref="E149:E151"/>
    <mergeCell ref="C131:C133"/>
    <mergeCell ref="E131:E133"/>
    <mergeCell ref="E73:E75"/>
    <mergeCell ref="C76:C78"/>
    <mergeCell ref="E76:E78"/>
    <mergeCell ref="C146:C148"/>
    <mergeCell ref="C73:C75"/>
    <mergeCell ref="C119:C121"/>
    <mergeCell ref="E119:E121"/>
    <mergeCell ref="C82:C86"/>
    <mergeCell ref="E122:E124"/>
    <mergeCell ref="C102:C106"/>
    <mergeCell ref="E102:E106"/>
    <mergeCell ref="C107:C111"/>
    <mergeCell ref="E107:E111"/>
    <mergeCell ref="E82:E86"/>
    <mergeCell ref="C87:C91"/>
    <mergeCell ref="E146:E148"/>
    <mergeCell ref="E87:E91"/>
    <mergeCell ref="C92:C96"/>
    <mergeCell ref="E92:E96"/>
    <mergeCell ref="C140:C142"/>
    <mergeCell ref="F177:G177"/>
    <mergeCell ref="E80:E81"/>
    <mergeCell ref="C80:C81"/>
    <mergeCell ref="H1:J1"/>
    <mergeCell ref="C166:C170"/>
    <mergeCell ref="E166:E170"/>
    <mergeCell ref="E143:E145"/>
    <mergeCell ref="C156:C160"/>
    <mergeCell ref="E156:E160"/>
    <mergeCell ref="C161:C165"/>
    <mergeCell ref="E161:E165"/>
    <mergeCell ref="C134:C136"/>
    <mergeCell ref="E134:E136"/>
    <mergeCell ref="C137:C139"/>
    <mergeCell ref="E137:E139"/>
    <mergeCell ref="C122:C124"/>
    <mergeCell ref="C152:C154"/>
    <mergeCell ref="E152:E154"/>
    <mergeCell ref="C112:C117"/>
    <mergeCell ref="C171:C174"/>
    <mergeCell ref="E171:E174"/>
    <mergeCell ref="C97:C101"/>
    <mergeCell ref="E97:E101"/>
    <mergeCell ref="C64:C66"/>
  </mergeCells>
  <pageMargins left="0.27559055118110237" right="0.15748031496062992" top="0.19685039370078741" bottom="0.15748031496062992" header="0.15748031496062992" footer="0.15748031496062992"/>
  <pageSetup paperSize="9" scale="82" orientation="portrait" r:id="rId1"/>
  <rowBreaks count="5" manualBreakCount="5">
    <brk id="32" max="16383" man="1"/>
    <brk id="58" max="16383" man="1"/>
    <brk id="86" max="16383" man="1"/>
    <brk id="124" max="16383" man="1"/>
    <brk id="154" max="16383" man="1"/>
  </rowBreaks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0000000}">
          <x14:formula1>
            <xm:f>'Цвет мет. опор'!A2:A29</xm:f>
          </x14:formula1>
          <xm:sqref>H4</xm:sqref>
        </x14:dataValidation>
        <x14:dataValidation type="list" allowBlank="1" showInputMessage="1" showErrorMessage="1" xr:uid="{00000000-0002-0000-0500-000001000000}">
          <x14:formula1>
            <xm:f>'Цвет лючка'!A2:A30</xm:f>
          </x14:formula1>
          <xm:sqref>I4</xm:sqref>
        </x14:dataValidation>
        <x14:dataValidation type="list" allowBlank="1" showInputMessage="1" showErrorMessage="1" xr:uid="{00000000-0002-0000-0500-000002000000}">
          <x14:formula1>
            <xm:f>'Цвет столешницы'!A2:A26</xm:f>
          </x14:formula1>
          <xm:sqref>J4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K186"/>
  <sheetViews>
    <sheetView topLeftCell="B1" zoomScaleNormal="100" workbookViewId="0">
      <selection activeCell="H11" sqref="H11"/>
    </sheetView>
  </sheetViews>
  <sheetFormatPr defaultRowHeight="15"/>
  <cols>
    <col min="1" max="1" width="10" style="81" hidden="1" customWidth="1"/>
    <col min="2" max="2" width="18" style="81" customWidth="1"/>
    <col min="3" max="3" width="23.7109375" customWidth="1"/>
    <col min="4" max="4" width="19.7109375" customWidth="1"/>
    <col min="5" max="5" width="27.7109375" customWidth="1"/>
    <col min="6" max="6" width="16.5703125" customWidth="1"/>
    <col min="7" max="7" width="15.7109375" customWidth="1"/>
    <col min="8" max="8" width="20.5703125" customWidth="1"/>
    <col min="9" max="9" width="21.7109375" customWidth="1"/>
    <col min="10" max="10" width="16.7109375" customWidth="1"/>
    <col min="11" max="11" width="20.85546875" customWidth="1"/>
    <col min="12" max="12" width="27.42578125" customWidth="1"/>
  </cols>
  <sheetData>
    <row r="1" spans="1:11" ht="110.1" customHeight="1">
      <c r="B1" s="31" t="s">
        <v>2114</v>
      </c>
      <c r="D1" s="31"/>
      <c r="F1" s="255">
        <f>Складская!F1</f>
        <v>46133</v>
      </c>
      <c r="H1" s="454"/>
      <c r="I1" s="653"/>
      <c r="J1" s="654"/>
      <c r="K1" s="654"/>
    </row>
    <row r="2" spans="1:11" ht="42" customHeight="1">
      <c r="B2" s="646" t="s">
        <v>2126</v>
      </c>
      <c r="C2" s="646"/>
      <c r="D2" s="646"/>
      <c r="E2" s="646"/>
      <c r="F2" s="646"/>
      <c r="G2" s="666"/>
      <c r="I2" s="665" t="s">
        <v>1321</v>
      </c>
      <c r="J2" s="672"/>
      <c r="K2" s="672"/>
    </row>
    <row r="3" spans="1:11" ht="42" customHeight="1">
      <c r="B3" s="667" t="s">
        <v>2734</v>
      </c>
      <c r="C3" s="667"/>
      <c r="D3" s="667"/>
      <c r="E3" s="667"/>
      <c r="F3" s="667"/>
      <c r="G3" s="666"/>
      <c r="I3" s="29" t="s">
        <v>818</v>
      </c>
      <c r="J3" s="29" t="s">
        <v>819</v>
      </c>
      <c r="K3" s="29" t="s">
        <v>817</v>
      </c>
    </row>
    <row r="4" spans="1:11" ht="37.5" customHeight="1">
      <c r="B4" s="668"/>
      <c r="C4" s="668"/>
      <c r="D4" s="668"/>
      <c r="E4" s="668"/>
      <c r="F4" s="668"/>
      <c r="G4" s="666"/>
      <c r="I4" s="110" t="s">
        <v>634</v>
      </c>
      <c r="J4" s="110" t="s">
        <v>634</v>
      </c>
      <c r="K4" s="110" t="s">
        <v>827</v>
      </c>
    </row>
    <row r="5" spans="1:11" ht="25.5">
      <c r="B5" s="29" t="s">
        <v>10</v>
      </c>
      <c r="C5" s="29" t="s">
        <v>11</v>
      </c>
      <c r="D5" s="29" t="s">
        <v>12</v>
      </c>
      <c r="E5" s="29" t="s">
        <v>13</v>
      </c>
      <c r="F5" s="388" t="s">
        <v>2735</v>
      </c>
    </row>
    <row r="6" spans="1:11" ht="15.95" customHeight="1">
      <c r="A6" s="81" t="s">
        <v>1830</v>
      </c>
      <c r="B6" s="267" t="str">
        <f>CONCATENATE(A6,VLOOKUP($I$4,'Цвет мет. опор'!A:B,2,0),"/",VLOOKUP($J$4,'Цвет лючка'!A:B,2,0),".",VLOOKUP($K$4,'Цвет столешницы'!A:B,2,FALSE))</f>
        <v>EVL113/А/40*40/ANT/ANT.U003</v>
      </c>
      <c r="C6" s="591" t="s">
        <v>1788</v>
      </c>
      <c r="D6" s="268" t="s">
        <v>19</v>
      </c>
      <c r="E6" s="611"/>
      <c r="F6" s="390">
        <v>19494</v>
      </c>
    </row>
    <row r="7" spans="1:11" ht="15.95" customHeight="1">
      <c r="A7" s="81" t="s">
        <v>1831</v>
      </c>
      <c r="B7" s="267" t="str">
        <f>CONCATENATE(A7,VLOOKUP($I$4,'Цвет мет. опор'!A:B,2,0),"/",VLOOKUP($J$4,'Цвет лючка'!A:B,2,0),".",VLOOKUP($K$4,'Цвет столешницы'!A:B,2,FALSE))</f>
        <v>EVL114/А/40*40/ANT/ANT.U003</v>
      </c>
      <c r="C7" s="591"/>
      <c r="D7" s="268" t="s">
        <v>27</v>
      </c>
      <c r="E7" s="611"/>
      <c r="F7" s="390">
        <v>20311</v>
      </c>
    </row>
    <row r="8" spans="1:11" ht="15.95" customHeight="1">
      <c r="A8" s="81" t="s">
        <v>1832</v>
      </c>
      <c r="B8" s="267" t="str">
        <f>CONCATENATE(A8,VLOOKUP($I$4,'Цвет мет. опор'!A:B,2,0),"/",VLOOKUP($J$4,'Цвет лючка'!A:B,2,0),".",VLOOKUP($K$4,'Цвет столешницы'!A:B,2,FALSE))</f>
        <v>EVL115/А/40*40/ANT/ANT.U003</v>
      </c>
      <c r="C8" s="591"/>
      <c r="D8" s="268" t="s">
        <v>28</v>
      </c>
      <c r="E8" s="611"/>
      <c r="F8" s="390">
        <v>20692</v>
      </c>
    </row>
    <row r="9" spans="1:11" ht="15.95" customHeight="1">
      <c r="A9" s="81" t="s">
        <v>1833</v>
      </c>
      <c r="B9" s="267" t="str">
        <f>CONCATENATE(A9,VLOOKUP($I$4,'Цвет мет. опор'!A:B,2,0),"/",VLOOKUP($J$4,'Цвет лючка'!A:B,2,0),".",VLOOKUP($K$4,'Цвет столешницы'!A:B,2,FALSE))</f>
        <v>EVL116/А/40*40/ANT/ANT.U003</v>
      </c>
      <c r="C9" s="591"/>
      <c r="D9" s="268" t="s">
        <v>29</v>
      </c>
      <c r="E9" s="611"/>
      <c r="F9" s="390">
        <v>21802</v>
      </c>
    </row>
    <row r="10" spans="1:11" ht="15.95" customHeight="1">
      <c r="A10" s="81" t="s">
        <v>1834</v>
      </c>
      <c r="B10" s="267" t="str">
        <f>CONCATENATE(A10,VLOOKUP($I$4,'Цвет мет. опор'!A:B,2,0),"/",VLOOKUP($J$4,'Цвет лючка'!A:B,2,0),".",VLOOKUP($K$4,'Цвет столешницы'!A:B,2,FALSE))</f>
        <v>EVL100/А/40*40/ANT/ANT.U003</v>
      </c>
      <c r="C10" s="591" t="s">
        <v>1789</v>
      </c>
      <c r="D10" s="268" t="s">
        <v>30</v>
      </c>
      <c r="E10" s="611"/>
      <c r="F10" s="390">
        <v>20212</v>
      </c>
    </row>
    <row r="11" spans="1:11" ht="15.95" customHeight="1">
      <c r="A11" s="81" t="s">
        <v>1835</v>
      </c>
      <c r="B11" s="267" t="str">
        <f>CONCATENATE(A11,VLOOKUP($I$4,'Цвет мет. опор'!A:B,2,0),"/",VLOOKUP($J$4,'Цвет лючка'!A:B,2,0),".",VLOOKUP($K$4,'Цвет столешницы'!A:B,2,FALSE))</f>
        <v>EVL101/А/40*40/ANT/ANT.U003</v>
      </c>
      <c r="C11" s="591"/>
      <c r="D11" s="268" t="s">
        <v>31</v>
      </c>
      <c r="E11" s="611"/>
      <c r="F11" s="390">
        <v>21165</v>
      </c>
    </row>
    <row r="12" spans="1:11" ht="15.95" customHeight="1">
      <c r="A12" s="81" t="s">
        <v>534</v>
      </c>
      <c r="B12" s="267" t="str">
        <f>CONCATENATE(A12,VLOOKUP($I$4,'Цвет мет. опор'!A:B,2,0),"/",VLOOKUP($J$4,'Цвет лючка'!A:B,2,0),".",VLOOKUP($K$4,'Цвет столешницы'!A:B,2,FALSE))</f>
        <v>EVL102/0/40*40ANT/ANT.U003</v>
      </c>
      <c r="C12" s="591"/>
      <c r="D12" s="268" t="s">
        <v>32</v>
      </c>
      <c r="E12" s="611"/>
      <c r="F12" s="390">
        <v>22001</v>
      </c>
    </row>
    <row r="13" spans="1:11" ht="15.95" customHeight="1">
      <c r="A13" s="81" t="s">
        <v>535</v>
      </c>
      <c r="B13" s="267" t="str">
        <f>CONCATENATE(A13,VLOOKUP($I$4,'Цвет мет. опор'!A:B,2,0),"/",VLOOKUP($J$4,'Цвет лючка'!A:B,2,0),".",VLOOKUP($K$4,'Цвет столешницы'!A:B,2,FALSE))</f>
        <v>EVL103/0/40*40ANT/ANT.U003</v>
      </c>
      <c r="C13" s="591"/>
      <c r="D13" s="268" t="s">
        <v>33</v>
      </c>
      <c r="E13" s="611"/>
      <c r="F13" s="390">
        <v>22706</v>
      </c>
    </row>
    <row r="14" spans="1:11" ht="15.95" customHeight="1">
      <c r="A14" s="81" t="s">
        <v>1836</v>
      </c>
      <c r="B14" s="267" t="str">
        <f>CONCATENATE(A14,VLOOKUP($I$4,'Цвет мет. опор'!A:B,2,0),"/",VLOOKUP($J$4,'Цвет лючка'!A:B,2,0),".",VLOOKUP($K$4,'Цвет столешницы'!A:B,2,FALSE))</f>
        <v>EVL104/А/40*40/ANT/ANT.U003</v>
      </c>
      <c r="C14" s="591"/>
      <c r="D14" s="268" t="s">
        <v>336</v>
      </c>
      <c r="E14" s="611"/>
      <c r="F14" s="390">
        <v>23553</v>
      </c>
    </row>
    <row r="15" spans="1:11" ht="15.95" customHeight="1">
      <c r="A15" s="81" t="s">
        <v>1837</v>
      </c>
      <c r="B15" s="267" t="str">
        <f>CONCATENATE(A15,VLOOKUP($I$4,'Цвет мет. опор'!A:B,2,0),"/",VLOOKUP($J$4,'Цвет лючка'!A:B,2,0),".",VLOOKUP($K$4,'Цвет столешницы'!A:B,2,FALSE))</f>
        <v>EVL117/А/40*40/ANT/ANT.U003</v>
      </c>
      <c r="C15" s="591" t="s">
        <v>1790</v>
      </c>
      <c r="D15" s="268" t="s">
        <v>34</v>
      </c>
      <c r="E15" s="611"/>
      <c r="F15" s="390">
        <v>20428</v>
      </c>
    </row>
    <row r="16" spans="1:11" ht="15.95" customHeight="1">
      <c r="A16" s="81" t="s">
        <v>1838</v>
      </c>
      <c r="B16" s="267" t="str">
        <f>CONCATENATE(A16,VLOOKUP($I$4,'Цвет мет. опор'!A:B,2,0),"/",VLOOKUP($J$4,'Цвет лючка'!A:B,2,0),".",VLOOKUP($K$4,'Цвет столешницы'!A:B,2,FALSE))</f>
        <v>EVL118/А/40*40/ANT/ANT.U003</v>
      </c>
      <c r="C16" s="591"/>
      <c r="D16" s="268" t="s">
        <v>35</v>
      </c>
      <c r="E16" s="611"/>
      <c r="F16" s="390">
        <v>21644</v>
      </c>
    </row>
    <row r="17" spans="1:6" ht="15.95" customHeight="1">
      <c r="A17" s="81" t="s">
        <v>1839</v>
      </c>
      <c r="B17" s="267" t="str">
        <f>CONCATENATE(A17,VLOOKUP($I$4,'Цвет мет. опор'!A:B,2,0),"/",VLOOKUP($J$4,'Цвет лючка'!A:B,2,0),".",VLOOKUP($K$4,'Цвет столешницы'!A:B,2,FALSE))</f>
        <v>EVL119/А/40*40/ANT/ANT.U003</v>
      </c>
      <c r="C17" s="591"/>
      <c r="D17" s="268" t="s">
        <v>36</v>
      </c>
      <c r="E17" s="611"/>
      <c r="F17" s="390">
        <v>22615</v>
      </c>
    </row>
    <row r="18" spans="1:6" ht="15.95" customHeight="1">
      <c r="A18" s="81" t="s">
        <v>1840</v>
      </c>
      <c r="B18" s="267" t="str">
        <f>CONCATENATE(A18,VLOOKUP($I$4,'Цвет мет. опор'!A:B,2,0),"/",VLOOKUP($J$4,'Цвет лючка'!A:B,2,0),".",VLOOKUP($K$4,'Цвет столешницы'!A:B,2,FALSE))</f>
        <v>EVL120/А/40*40/ANT/ANT.U003</v>
      </c>
      <c r="C18" s="591"/>
      <c r="D18" s="268" t="s">
        <v>37</v>
      </c>
      <c r="E18" s="611"/>
      <c r="F18" s="390">
        <v>23446</v>
      </c>
    </row>
    <row r="19" spans="1:6" ht="15.95" customHeight="1">
      <c r="A19" s="81" t="s">
        <v>1841</v>
      </c>
      <c r="B19" s="267" t="str">
        <f>CONCATENATE(A19,VLOOKUP($I$4,'Цвет мет. опор'!A:B,2,0),"/",VLOOKUP($J$4,'Цвет лючка'!A:B,2,0),".",VLOOKUP($K$4,'Цвет столешницы'!A:B,2,FALSE))</f>
        <v>EVL121/А/40*40/ANT/ANT.U003</v>
      </c>
      <c r="C19" s="591"/>
      <c r="D19" s="268" t="s">
        <v>38</v>
      </c>
      <c r="E19" s="611"/>
      <c r="F19" s="390">
        <v>24435</v>
      </c>
    </row>
    <row r="20" spans="1:6" ht="78" customHeight="1">
      <c r="A20" s="81" t="s">
        <v>1842</v>
      </c>
      <c r="B20" s="267" t="str">
        <f>CONCATENATE(A20,VLOOKUP($I$4,'Цвет мет. опор'!A:B,2,0),"/",VLOOKUP($J$4,'Цвет лючка'!A:B,2,0),".",VLOOKUP($K$4,'Цвет столешницы'!A:B,2,FALSE))</f>
        <v>EVL122/А/40*40/ANT/ANT.U003</v>
      </c>
      <c r="C20" s="269" t="s">
        <v>1791</v>
      </c>
      <c r="D20" s="268" t="s">
        <v>39</v>
      </c>
      <c r="E20" s="270"/>
      <c r="F20" s="390">
        <v>24712</v>
      </c>
    </row>
    <row r="21" spans="1:6" ht="33" customHeight="1">
      <c r="A21" s="81" t="s">
        <v>1843</v>
      </c>
      <c r="B21" s="267" t="str">
        <f>CONCATENATE(A21,VLOOKUP($I$4,'Цвет мет. опор'!A:B,2,0),"/",VLOOKUP($J$4,'Цвет лючка'!A:B,2,0),".",VLOOKUP($K$4,'Цвет столешницы'!A:B,2,FALSE))</f>
        <v>EVL123SX(DX)/А/40*40/ANT/ANT.U003</v>
      </c>
      <c r="C21" s="591" t="s">
        <v>1792</v>
      </c>
      <c r="D21" s="268" t="s">
        <v>40</v>
      </c>
      <c r="E21" s="607" t="s">
        <v>15</v>
      </c>
      <c r="F21" s="390">
        <v>21049</v>
      </c>
    </row>
    <row r="22" spans="1:6" ht="33" customHeight="1">
      <c r="A22" s="81" t="s">
        <v>1844</v>
      </c>
      <c r="B22" s="267" t="str">
        <f>CONCATENATE(A22,VLOOKUP($I$4,'Цвет мет. опор'!A:B,2,0),"/",VLOOKUP($J$4,'Цвет лючка'!A:B,2,0),".",VLOOKUP($K$4,'Цвет столешницы'!A:B,2,FALSE))</f>
        <v>EVL124SX(DX)/А/40*40/ANT/ANT.U003</v>
      </c>
      <c r="C22" s="591"/>
      <c r="D22" s="268" t="s">
        <v>16</v>
      </c>
      <c r="E22" s="607"/>
      <c r="F22" s="390">
        <v>22235</v>
      </c>
    </row>
    <row r="23" spans="1:6" ht="30" customHeight="1">
      <c r="A23" s="81" t="s">
        <v>1845</v>
      </c>
      <c r="B23" s="267" t="str">
        <f>CONCATENATE(A23,VLOOKUP($I$4,'Цвет мет. опор'!A:B,2,0),"/",VLOOKUP($J$4,'Цвет лючка'!A:B,2,0),".",VLOOKUP($K$4,'Цвет столешницы'!A:B,2,FALSE))</f>
        <v>EVL105SX(DX)/А/40*40/ANT/ANT.U003</v>
      </c>
      <c r="C23" s="591" t="s">
        <v>1793</v>
      </c>
      <c r="D23" s="268" t="s">
        <v>40</v>
      </c>
      <c r="E23" s="607" t="s">
        <v>15</v>
      </c>
      <c r="F23" s="390">
        <v>17399</v>
      </c>
    </row>
    <row r="24" spans="1:6" ht="30" customHeight="1">
      <c r="A24" s="81" t="s">
        <v>1846</v>
      </c>
      <c r="B24" s="267" t="str">
        <f>CONCATENATE(A24,VLOOKUP($I$4,'Цвет мет. опор'!A:B,2,0),"/",VLOOKUP($J$4,'Цвет лючка'!A:B,2,0),".",VLOOKUP($K$4,'Цвет столешницы'!A:B,2,FALSE))</f>
        <v>EVL106SX(DX)/А/40*40/ANT/ANT.U003</v>
      </c>
      <c r="C24" s="591"/>
      <c r="D24" s="268" t="s">
        <v>16</v>
      </c>
      <c r="E24" s="607"/>
      <c r="F24" s="390">
        <v>18081</v>
      </c>
    </row>
    <row r="25" spans="1:6" ht="30" customHeight="1">
      <c r="A25" s="81" t="s">
        <v>1847</v>
      </c>
      <c r="B25" s="267" t="str">
        <f>CONCATENATE(A25,VLOOKUP($I$4,'Цвет мет. опор'!A:B,2,0),"/",VLOOKUP($J$4,'Цвет лючка'!A:B,2,0),".",VLOOKUP($K$4,'Цвет столешницы'!A:B,2,FALSE))</f>
        <v>EVL107SX(DX)/А/40*40/ANT/ANT.U003</v>
      </c>
      <c r="C25" s="591"/>
      <c r="D25" s="268" t="s">
        <v>14</v>
      </c>
      <c r="E25" s="607"/>
      <c r="F25" s="390">
        <v>18976</v>
      </c>
    </row>
    <row r="26" spans="1:6" ht="38.25" customHeight="1">
      <c r="A26" s="81" t="s">
        <v>1848</v>
      </c>
      <c r="B26" s="267" t="str">
        <f>CONCATENATE(A26,VLOOKUP($I$4,'Цвет мет. опор'!A:B,2,0),"/",VLOOKUP($J$4,'Цвет лючка'!A:B,2,0),".",VLOOKUP($K$4,'Цвет столешницы'!A:B,2,FALSE))</f>
        <v>EVL125SX(DX)/А/40*40/ANT/ANT.U003</v>
      </c>
      <c r="C26" s="591" t="s">
        <v>1794</v>
      </c>
      <c r="D26" s="268" t="s">
        <v>16</v>
      </c>
      <c r="E26" s="592"/>
      <c r="F26" s="390">
        <v>18092</v>
      </c>
    </row>
    <row r="27" spans="1:6" ht="37.5" customHeight="1">
      <c r="A27" s="81" t="s">
        <v>1849</v>
      </c>
      <c r="B27" s="267" t="str">
        <f>CONCATENATE(A27,VLOOKUP($I$4,'Цвет мет. опор'!A:B,2,0),"/",VLOOKUP($J$4,'Цвет лючка'!A:B,2,0),".",VLOOKUP($K$4,'Цвет столешницы'!A:B,2,FALSE))</f>
        <v>EVL126SX(DX)/А/40*40/ANT/ANT.U003</v>
      </c>
      <c r="C27" s="591"/>
      <c r="D27" s="268" t="s">
        <v>14</v>
      </c>
      <c r="E27" s="592"/>
      <c r="F27" s="390">
        <v>18990</v>
      </c>
    </row>
    <row r="28" spans="1:6" ht="33" customHeight="1">
      <c r="A28" s="81" t="s">
        <v>1850</v>
      </c>
      <c r="B28" s="267" t="str">
        <f>CONCATENATE(A28,VLOOKUP($I$4,'Цвет мет. опор'!A:B,2,0),"/",VLOOKUP($J$4,'Цвет лючка'!A:B,2,0),".",VLOOKUP($K$4,'Цвет столешницы'!A:B,2,FALSE))</f>
        <v>EVL109SX(DX)/А/40*40ANT/ANT.U003</v>
      </c>
      <c r="C28" s="591" t="s">
        <v>1795</v>
      </c>
      <c r="D28" s="268" t="s">
        <v>419</v>
      </c>
      <c r="E28" s="592"/>
      <c r="F28" s="390">
        <v>17365</v>
      </c>
    </row>
    <row r="29" spans="1:6" ht="33" customHeight="1">
      <c r="A29" s="81" t="s">
        <v>1851</v>
      </c>
      <c r="B29" s="267" t="str">
        <f>CONCATENATE(A29,VLOOKUP($I$4,'Цвет мет. опор'!A:B,2,0),"/",VLOOKUP($J$4,'Цвет лючка'!A:B,2,0),".",VLOOKUP($K$4,'Цвет столешницы'!A:B,2,FALSE))</f>
        <v>EVL110SX(DX)/А/40*40ANT/ANT.U003</v>
      </c>
      <c r="C29" s="591"/>
      <c r="D29" s="268" t="s">
        <v>421</v>
      </c>
      <c r="E29" s="592"/>
      <c r="F29" s="390">
        <v>18046</v>
      </c>
    </row>
    <row r="30" spans="1:6" ht="33" customHeight="1">
      <c r="A30" s="81" t="s">
        <v>1852</v>
      </c>
      <c r="B30" s="267" t="str">
        <f>CONCATENATE(A30,VLOOKUP($I$4,'Цвет мет. опор'!A:B,2,0),"/",VLOOKUP($J$4,'Цвет лючка'!A:B,2,0),".",VLOOKUP($K$4,'Цвет столешницы'!A:B,2,FALSE))</f>
        <v>EVL111SX(DX)/А/40*40ANT/ANT.U003</v>
      </c>
      <c r="C30" s="591"/>
      <c r="D30" s="268" t="s">
        <v>420</v>
      </c>
      <c r="E30" s="592"/>
      <c r="F30" s="390">
        <v>18939</v>
      </c>
    </row>
    <row r="31" spans="1:6" s="14" customFormat="1" ht="32.1" customHeight="1">
      <c r="A31" s="100" t="s">
        <v>1853</v>
      </c>
      <c r="B31" s="267" t="str">
        <f>CONCATENATE(A31,VLOOKUP($I$4,'Цвет мет. опор'!A:B,2,0),"/",VLOOKUP($J$4,'Цвет лючка'!A:B,2,0),".",VLOOKUP($K$4,'Цвет столешницы'!A:B,2,FALSE))</f>
        <v>EVL127SX(DX)/А/40*40/ANT/ANT.U003</v>
      </c>
      <c r="C31" s="591" t="s">
        <v>1796</v>
      </c>
      <c r="D31" s="268" t="s">
        <v>17</v>
      </c>
      <c r="E31" s="664"/>
      <c r="F31" s="390">
        <v>33762</v>
      </c>
    </row>
    <row r="32" spans="1:6" s="14" customFormat="1" ht="32.1" customHeight="1">
      <c r="A32" s="100" t="s">
        <v>1854</v>
      </c>
      <c r="B32" s="267" t="str">
        <f>CONCATENATE(A32,VLOOKUP($I$4,'Цвет мет. опор'!A:B,2,0),"/",VLOOKUP($J$4,'Цвет лючка'!A:B,2,0),".",VLOOKUP($K$4,'Цвет столешницы'!A:B,2,FALSE))</f>
        <v>EVL128SX(DX)/А/40*40/ANT/ANT.U003</v>
      </c>
      <c r="C32" s="591"/>
      <c r="D32" s="268" t="s">
        <v>18</v>
      </c>
      <c r="E32" s="664"/>
      <c r="F32" s="390">
        <v>34752</v>
      </c>
    </row>
    <row r="33" spans="1:6" s="14" customFormat="1" ht="36" customHeight="1">
      <c r="A33" s="100" t="s">
        <v>1855</v>
      </c>
      <c r="B33" s="267" t="str">
        <f>CONCATENATE(A33,VLOOKUP($I$4,'Цвет мет. опор'!A:B,2,0),"/",VLOOKUP($J$4,'Цвет лючка'!A:B,2,0),".",VLOOKUP($K$4,'Цвет столешницы'!A:B,2,FALSE))</f>
        <v>EVL129SX(DX)/А/40*40/ANT/ANT.U003</v>
      </c>
      <c r="C33" s="591" t="s">
        <v>1797</v>
      </c>
      <c r="D33" s="268" t="s">
        <v>17</v>
      </c>
      <c r="E33" s="664"/>
      <c r="F33" s="390">
        <v>34148</v>
      </c>
    </row>
    <row r="34" spans="1:6" s="14" customFormat="1" ht="36" customHeight="1">
      <c r="A34" s="100" t="s">
        <v>1856</v>
      </c>
      <c r="B34" s="267" t="str">
        <f>CONCATENATE(A34,VLOOKUP($I$4,'Цвет мет. опор'!A:B,2,0),"/",VLOOKUP($J$4,'Цвет лючка'!A:B,2,0),".",VLOOKUP($K$4,'Цвет столешницы'!A:B,2,FALSE))</f>
        <v>EVL130SX(DX)/А/40*40/ANT/ANT.U003</v>
      </c>
      <c r="C34" s="591"/>
      <c r="D34" s="268" t="s">
        <v>18</v>
      </c>
      <c r="E34" s="664"/>
      <c r="F34" s="390">
        <v>35130</v>
      </c>
    </row>
    <row r="35" spans="1:6" s="14" customFormat="1" ht="33" customHeight="1">
      <c r="A35" s="100" t="s">
        <v>1857</v>
      </c>
      <c r="B35" s="267" t="str">
        <f>CONCATENATE(A35,VLOOKUP($I$4,'Цвет мет. опор'!A:B,2,0),"/",VLOOKUP($J$4,'Цвет лючка'!A:B,2,0),".",VLOOKUP($K$4,'Цвет столешницы'!A:B,2,FALSE))</f>
        <v>EVL131SX(DX)/А/40*40/ANT/ANT.U003</v>
      </c>
      <c r="C35" s="591" t="s">
        <v>1798</v>
      </c>
      <c r="D35" s="277" t="s">
        <v>17</v>
      </c>
      <c r="E35" s="592"/>
      <c r="F35" s="390">
        <v>34447</v>
      </c>
    </row>
    <row r="36" spans="1:6" s="14" customFormat="1" ht="33" customHeight="1">
      <c r="A36" s="100" t="s">
        <v>1858</v>
      </c>
      <c r="B36" s="267" t="str">
        <f>CONCATENATE(A36,VLOOKUP($I$4,'Цвет мет. опор'!A:B,2,0),"/",VLOOKUP($J$4,'Цвет лючка'!A:B,2,0),".",VLOOKUP($K$4,'Цвет столешницы'!A:B,2,FALSE))</f>
        <v>EVL132SX(DX)/А/40*40/ANT/ANT.U003</v>
      </c>
      <c r="C36" s="591"/>
      <c r="D36" s="277" t="s">
        <v>18</v>
      </c>
      <c r="E36" s="592"/>
      <c r="F36" s="390">
        <v>35346</v>
      </c>
    </row>
    <row r="37" spans="1:6" s="14" customFormat="1" ht="24.95" customHeight="1">
      <c r="A37" s="100" t="s">
        <v>1859</v>
      </c>
      <c r="B37" s="267" t="str">
        <f>CONCATENATE(A37,VLOOKUP($I$4,'Цвет мет. опор'!A:B,2,0),"/",VLOOKUP($J$4,'Цвет лючка'!A:B,2,0),".",VLOOKUP($K$4,'Цвет столешницы'!A:B,2,FALSE))</f>
        <v>EVL601/А/40*40/ANT/ANT.U003</v>
      </c>
      <c r="C37" s="591" t="s">
        <v>1799</v>
      </c>
      <c r="D37" s="277" t="s">
        <v>300</v>
      </c>
      <c r="E37" s="592"/>
      <c r="F37" s="390">
        <v>34759</v>
      </c>
    </row>
    <row r="38" spans="1:6" s="14" customFormat="1" ht="24.95" customHeight="1">
      <c r="A38" s="100" t="s">
        <v>1860</v>
      </c>
      <c r="B38" s="267" t="str">
        <f>CONCATENATE(A38,VLOOKUP($I$4,'Цвет мет. опор'!A:B,2,0),"/",VLOOKUP($J$4,'Цвет лючка'!A:B,2,0),".",VLOOKUP($K$4,'Цвет столешницы'!A:B,2,FALSE))</f>
        <v>EVL602/А/40*40/ANT/ANT.U003</v>
      </c>
      <c r="C38" s="591"/>
      <c r="D38" s="270" t="s">
        <v>301</v>
      </c>
      <c r="E38" s="592"/>
      <c r="F38" s="390">
        <v>35804</v>
      </c>
    </row>
    <row r="39" spans="1:6" s="14" customFormat="1" ht="24.95" customHeight="1">
      <c r="A39" s="100" t="s">
        <v>1861</v>
      </c>
      <c r="B39" s="267" t="str">
        <f>CONCATENATE(A39,VLOOKUP($I$4,'Цвет мет. опор'!A:B,2,0),"/",VLOOKUP($J$4,'Цвет лючка'!A:B,2,0),".",VLOOKUP($K$4,'Цвет столешницы'!A:B,2,FALSE))</f>
        <v>EVL603/А/40*40/ANT/ANT.U003</v>
      </c>
      <c r="C39" s="591"/>
      <c r="D39" s="270" t="s">
        <v>302</v>
      </c>
      <c r="E39" s="592"/>
      <c r="F39" s="390">
        <v>37739</v>
      </c>
    </row>
    <row r="40" spans="1:6" s="14" customFormat="1" ht="24.95" customHeight="1">
      <c r="A40" s="100" t="s">
        <v>1862</v>
      </c>
      <c r="B40" s="267" t="str">
        <f>CONCATENATE(A40,VLOOKUP($I$4,'Цвет мет. опор'!A:B,2,0),"/",VLOOKUP($J$4,'Цвет лючка'!A:B,2,0),".",VLOOKUP($K$4,'Цвет столешницы'!A:B,2,FALSE))</f>
        <v>EVL681/А/40*40/ANT/ANT.U003</v>
      </c>
      <c r="C40" s="591"/>
      <c r="D40" s="270" t="s">
        <v>1522</v>
      </c>
      <c r="E40" s="592"/>
      <c r="F40" s="390">
        <v>39610</v>
      </c>
    </row>
    <row r="41" spans="1:6" s="14" customFormat="1" ht="24.95" customHeight="1">
      <c r="A41" s="100" t="s">
        <v>1863</v>
      </c>
      <c r="B41" s="267" t="str">
        <f>CONCATENATE(A41,VLOOKUP($I$4,'Цвет мет. опор'!A:B,2,0),"/",VLOOKUP($J$4,'Цвет лючка'!A:B,2,0),".",VLOOKUP($K$4,'Цвет столешницы'!A:B,2,FALSE))</f>
        <v>EVL604/А/40*40/ANT/ANT.U003</v>
      </c>
      <c r="C41" s="591" t="s">
        <v>1800</v>
      </c>
      <c r="D41" s="277" t="s">
        <v>297</v>
      </c>
      <c r="E41" s="592"/>
      <c r="F41" s="390">
        <v>36368</v>
      </c>
    </row>
    <row r="42" spans="1:6" s="14" customFormat="1" ht="24.95" customHeight="1">
      <c r="A42" s="100" t="s">
        <v>1864</v>
      </c>
      <c r="B42" s="267" t="str">
        <f>CONCATENATE(A42,VLOOKUP($I$4,'Цвет мет. опор'!A:B,2,0),"/",VLOOKUP($J$4,'Цвет лючка'!A:B,2,0),".",VLOOKUP($K$4,'Цвет столешницы'!A:B,2,FALSE))</f>
        <v>EVL605/А/40*40/ANT/ANT.U003</v>
      </c>
      <c r="C42" s="591"/>
      <c r="D42" s="270" t="s">
        <v>298</v>
      </c>
      <c r="E42" s="592"/>
      <c r="F42" s="390">
        <v>38040</v>
      </c>
    </row>
    <row r="43" spans="1:6" s="14" customFormat="1" ht="26.25" customHeight="1">
      <c r="A43" s="100" t="s">
        <v>1865</v>
      </c>
      <c r="B43" s="267" t="str">
        <f>CONCATENATE(A43,VLOOKUP($I$4,'Цвет мет. опор'!A:B,2,0),"/",VLOOKUP($J$4,'Цвет лючка'!A:B,2,0),".",VLOOKUP($K$4,'Цвет столешницы'!A:B,2,FALSE))</f>
        <v>EVL606/А/40*40/ANT/ANT.U003</v>
      </c>
      <c r="C43" s="591"/>
      <c r="D43" s="270" t="s">
        <v>299</v>
      </c>
      <c r="E43" s="592"/>
      <c r="F43" s="390">
        <v>39452</v>
      </c>
    </row>
    <row r="44" spans="1:6" s="14" customFormat="1" ht="26.25" customHeight="1">
      <c r="A44" s="100" t="s">
        <v>1866</v>
      </c>
      <c r="B44" s="267" t="str">
        <f>CONCATENATE(A44,VLOOKUP($I$4,'Цвет мет. опор'!A:B,2,0),"/",VLOOKUP($J$4,'Цвет лючка'!A:B,2,0),".",VLOOKUP($K$4,'Цвет столешницы'!A:B,2,FALSE))</f>
        <v>EVL682/А/40*40/ANT/ANT.U003</v>
      </c>
      <c r="C44" s="591"/>
      <c r="D44" s="270" t="s">
        <v>1524</v>
      </c>
      <c r="E44" s="592"/>
      <c r="F44" s="390">
        <v>41145</v>
      </c>
    </row>
    <row r="45" spans="1:6" ht="24.95" customHeight="1">
      <c r="A45" s="81" t="s">
        <v>1867</v>
      </c>
      <c r="B45" s="267" t="str">
        <f>CONCATENATE(A45,VLOOKUP($I$4,'Цвет мет. опор'!A:B,2,0),"/",VLOOKUP($J$4,'Цвет лючка'!A:B,2,0),".",VLOOKUP($K$4,'Цвет столешницы'!A:B,2,FALSE))</f>
        <v>EVL607/А/40*40/ANT/ANT.U003</v>
      </c>
      <c r="C45" s="591" t="s">
        <v>2041</v>
      </c>
      <c r="D45" s="277" t="s">
        <v>305</v>
      </c>
      <c r="E45" s="592"/>
      <c r="F45" s="390">
        <v>37700</v>
      </c>
    </row>
    <row r="46" spans="1:6" ht="24.95" customHeight="1">
      <c r="A46" s="81" t="s">
        <v>1868</v>
      </c>
      <c r="B46" s="267" t="str">
        <f>CONCATENATE(A46,VLOOKUP($I$4,'Цвет мет. опор'!A:B,2,0),"/",VLOOKUP($J$4,'Цвет лючка'!A:B,2,0),".",VLOOKUP($K$4,'Цвет столешницы'!A:B,2,FALSE))</f>
        <v>EVL608/А/40*40/ANT/ANT.U003</v>
      </c>
      <c r="C46" s="591"/>
      <c r="D46" s="270" t="s">
        <v>306</v>
      </c>
      <c r="E46" s="592"/>
      <c r="F46" s="390">
        <v>39642</v>
      </c>
    </row>
    <row r="47" spans="1:6" ht="24.95" customHeight="1">
      <c r="A47" s="81" t="s">
        <v>1869</v>
      </c>
      <c r="B47" s="267" t="str">
        <f>CONCATENATE(A47,VLOOKUP($I$4,'Цвет мет. опор'!A:B,2,0),"/",VLOOKUP($J$4,'Цвет лючка'!A:B,2,0),".",VLOOKUP($K$4,'Цвет столешницы'!A:B,2,FALSE))</f>
        <v>EVL609/А/40*40/ANT/ANT.U003</v>
      </c>
      <c r="C47" s="591"/>
      <c r="D47" s="270" t="s">
        <v>404</v>
      </c>
      <c r="E47" s="592"/>
      <c r="F47" s="390">
        <v>41303</v>
      </c>
    </row>
    <row r="48" spans="1:6" ht="24.95" customHeight="1">
      <c r="A48" s="81" t="s">
        <v>1870</v>
      </c>
      <c r="B48" s="267" t="str">
        <f>CONCATENATE(A48,VLOOKUP($I$4,'Цвет мет. опор'!A:B,2,0),"/",VLOOKUP($J$4,'Цвет лючка'!A:B,2,0),".",VLOOKUP($K$4,'Цвет столешницы'!A:B,2,FALSE))</f>
        <v>EVL683/А/40*40/ANT/ANT.U003</v>
      </c>
      <c r="C48" s="591"/>
      <c r="D48" s="270" t="s">
        <v>1518</v>
      </c>
      <c r="E48" s="592"/>
      <c r="F48" s="390">
        <v>43281</v>
      </c>
    </row>
    <row r="49" spans="1:6" ht="30" customHeight="1">
      <c r="A49" s="81" t="s">
        <v>1871</v>
      </c>
      <c r="B49" s="267" t="str">
        <f>CONCATENATE(A49,VLOOKUP($I$4,'Цвет мет. опор'!A:B,2,0),"/",VLOOKUP($J$4,'Цвет лючка'!A:B,2,0),".",VLOOKUP($K$4,'Цвет столешницы'!A:B,2,FALSE))</f>
        <v>EVL610/А/40*40/ANT/ANT.U003</v>
      </c>
      <c r="C49" s="591" t="s">
        <v>1801</v>
      </c>
      <c r="D49" s="268" t="s">
        <v>406</v>
      </c>
      <c r="E49" s="580"/>
      <c r="F49" s="390">
        <v>37515</v>
      </c>
    </row>
    <row r="50" spans="1:6" ht="30" customHeight="1">
      <c r="A50" s="81" t="s">
        <v>1872</v>
      </c>
      <c r="B50" s="267" t="str">
        <f>CONCATENATE(A50,VLOOKUP($I$4,'Цвет мет. опор'!A:B,2,0),"/",VLOOKUP($J$4,'Цвет лючка'!A:B,2,0),".",VLOOKUP($K$4,'Цвет столешницы'!A:B,2,FALSE))</f>
        <v>EVL611/А/40*40/ANT/ANT.U003</v>
      </c>
      <c r="C50" s="591"/>
      <c r="D50" s="268" t="s">
        <v>407</v>
      </c>
      <c r="E50" s="580"/>
      <c r="F50" s="390">
        <v>39589</v>
      </c>
    </row>
    <row r="51" spans="1:6" ht="30" customHeight="1">
      <c r="A51" s="81" t="s">
        <v>1873</v>
      </c>
      <c r="B51" s="267" t="str">
        <f>CONCATENATE(A51,VLOOKUP($I$4,'Цвет мет. опор'!A:B,2,0),"/",VLOOKUP($J$4,'Цвет лючка'!A:B,2,0),".",VLOOKUP($K$4,'Цвет столешницы'!A:B,2,FALSE))</f>
        <v>EVL612/А/40*40/ANT/ANT.U003</v>
      </c>
      <c r="C51" s="591"/>
      <c r="D51" s="268" t="s">
        <v>408</v>
      </c>
      <c r="E51" s="580"/>
      <c r="F51" s="390">
        <v>41152</v>
      </c>
    </row>
    <row r="52" spans="1:6" ht="30" customHeight="1">
      <c r="A52" s="81" t="s">
        <v>1874</v>
      </c>
      <c r="B52" s="267" t="str">
        <f>CONCATENATE(A52,VLOOKUP($I$4,'Цвет мет. опор'!A:B,2,0),"/",VLOOKUP($J$4,'Цвет лючка'!A:B,2,0),".",VLOOKUP($K$4,'Цвет столешницы'!A:B,2,FALSE))</f>
        <v>EVL613/А/40*40/ANT/ANT.U003</v>
      </c>
      <c r="C52" s="591" t="s">
        <v>1823</v>
      </c>
      <c r="D52" s="268" t="s">
        <v>406</v>
      </c>
      <c r="E52" s="580"/>
      <c r="F52" s="390">
        <v>36426</v>
      </c>
    </row>
    <row r="53" spans="1:6" ht="30" customHeight="1">
      <c r="A53" s="81" t="s">
        <v>1875</v>
      </c>
      <c r="B53" s="267" t="str">
        <f>CONCATENATE(A53,VLOOKUP($I$4,'Цвет мет. опор'!A:B,2,0),"/",VLOOKUP($J$4,'Цвет лючка'!A:B,2,0),".",VLOOKUP($K$4,'Цвет столешницы'!A:B,2,FALSE))</f>
        <v>EVL614/А/40*40/ANT/ANT.U003</v>
      </c>
      <c r="C53" s="591"/>
      <c r="D53" s="268" t="s">
        <v>407</v>
      </c>
      <c r="E53" s="580"/>
      <c r="F53" s="390">
        <v>38796</v>
      </c>
    </row>
    <row r="54" spans="1:6" ht="30" customHeight="1">
      <c r="A54" s="81" t="s">
        <v>1876</v>
      </c>
      <c r="B54" s="267" t="str">
        <f>CONCATENATE(A54,VLOOKUP($I$4,'Цвет мет. опор'!A:B,2,0),"/",VLOOKUP($J$4,'Цвет лючка'!A:B,2,0),".",VLOOKUP($K$4,'Цвет столешницы'!A:B,2,FALSE))</f>
        <v>EVL615/А/40*40/ANT/ANT.U003</v>
      </c>
      <c r="C54" s="591"/>
      <c r="D54" s="268" t="s">
        <v>408</v>
      </c>
      <c r="E54" s="580"/>
      <c r="F54" s="390">
        <v>40332</v>
      </c>
    </row>
    <row r="55" spans="1:6" ht="44.1" customHeight="1">
      <c r="A55" s="81" t="s">
        <v>1877</v>
      </c>
      <c r="B55" s="267" t="str">
        <f>CONCATENATE(A55,VLOOKUP($I$4,'Цвет мет. опор'!A:B,2,0),"/",VLOOKUP($J$4,'Цвет лючка'!A:B,2,0),".",VLOOKUP($K$4,'Цвет столешницы'!A:B,2,FALSE))</f>
        <v>EVL616/А/40*40/ANT/ANT.U003</v>
      </c>
      <c r="C55" s="591" t="s">
        <v>1824</v>
      </c>
      <c r="D55" s="268" t="s">
        <v>409</v>
      </c>
      <c r="E55" s="592"/>
      <c r="F55" s="390">
        <v>61523</v>
      </c>
    </row>
    <row r="56" spans="1:6" ht="44.1" customHeight="1">
      <c r="A56" s="81" t="s">
        <v>1878</v>
      </c>
      <c r="B56" s="267" t="str">
        <f>CONCATENATE(A56,VLOOKUP($I$4,'Цвет мет. опор'!A:B,2,0),"/",VLOOKUP($J$4,'Цвет лючка'!A:B,2,0),".",VLOOKUP($K$4,'Цвет столешницы'!A:B,2,FALSE))</f>
        <v>EVL617/А/40*40/ANT/ANT.U003</v>
      </c>
      <c r="C56" s="591"/>
      <c r="D56" s="268" t="s">
        <v>410</v>
      </c>
      <c r="E56" s="592"/>
      <c r="F56" s="390">
        <v>63577</v>
      </c>
    </row>
    <row r="57" spans="1:6" s="14" customFormat="1" ht="44.1" customHeight="1">
      <c r="A57" s="100" t="s">
        <v>1879</v>
      </c>
      <c r="B57" s="267" t="str">
        <f>CONCATENATE(A57,VLOOKUP($I$4,'Цвет мет. опор'!A:B,2,0),"/",VLOOKUP($J$4,'Цвет лючка'!A:B,2,0),".",VLOOKUP($K$4,'Цвет столешницы'!A:B,2,FALSE))</f>
        <v>EVL618/А/40*40/ANT/ANT.U003</v>
      </c>
      <c r="C57" s="591" t="s">
        <v>1825</v>
      </c>
      <c r="D57" s="268" t="s">
        <v>47</v>
      </c>
      <c r="E57" s="592"/>
      <c r="F57" s="390">
        <v>62661</v>
      </c>
    </row>
    <row r="58" spans="1:6" s="14" customFormat="1" ht="44.1" customHeight="1">
      <c r="A58" s="100" t="s">
        <v>1880</v>
      </c>
      <c r="B58" s="267" t="str">
        <f>CONCATENATE(A58,VLOOKUP($I$4,'Цвет мет. опор'!A:B,2,0),"/",VLOOKUP($J$4,'Цвет лючка'!A:B,2,0),".",VLOOKUP($K$4,'Цвет столешницы'!A:B,2,FALSE))</f>
        <v>EVL619/А/40*40/ANT/ANT.U003</v>
      </c>
      <c r="C58" s="652"/>
      <c r="D58" s="268" t="s">
        <v>48</v>
      </c>
      <c r="E58" s="652"/>
      <c r="F58" s="390">
        <v>64771</v>
      </c>
    </row>
    <row r="59" spans="1:6" ht="44.1" customHeight="1">
      <c r="A59" s="81" t="s">
        <v>1881</v>
      </c>
      <c r="B59" s="267" t="str">
        <f>CONCATENATE(A59,VLOOKUP($I$4,'Цвет мет. опор'!A:B,2,0),"/",VLOOKUP($J$4,'Цвет лючка'!A:B,2,0),".",VLOOKUP($K$4,'Цвет столешницы'!A:B,2,FALSE))</f>
        <v>EVL620/А/40*40/ANT/ANT.U003</v>
      </c>
      <c r="C59" s="591" t="s">
        <v>2042</v>
      </c>
      <c r="D59" s="268" t="s">
        <v>47</v>
      </c>
      <c r="E59" s="592"/>
      <c r="F59" s="390">
        <v>63169</v>
      </c>
    </row>
    <row r="60" spans="1:6" ht="44.1" customHeight="1">
      <c r="A60" s="81" t="s">
        <v>1882</v>
      </c>
      <c r="B60" s="267" t="str">
        <f>CONCATENATE(A60,VLOOKUP($I$4,'Цвет мет. опор'!A:B,2,0),"/",VLOOKUP($J$4,'Цвет лючка'!A:B,2,0),".",VLOOKUP($K$4,'Цвет столешницы'!A:B,2,FALSE))</f>
        <v>EVL621/А/40*40/ANT/ANT.U003</v>
      </c>
      <c r="C60" s="591"/>
      <c r="D60" s="268" t="s">
        <v>48</v>
      </c>
      <c r="E60" s="592"/>
      <c r="F60" s="390">
        <v>65040</v>
      </c>
    </row>
    <row r="61" spans="1:6" ht="33" customHeight="1">
      <c r="A61" s="81" t="s">
        <v>1883</v>
      </c>
      <c r="B61" s="267" t="str">
        <f>CONCATENATE(A61,VLOOKUP($I$4,'Цвет мет. опор'!A:B,2,0),"/",VLOOKUP($J$4,'Цвет лючка'!A:B,2,0),".",VLOOKUP($K$4,'Цвет столешницы'!A:B,2,FALSE))</f>
        <v>EVL622/А/40*40/ANT/ANT.U003</v>
      </c>
      <c r="C61" s="591" t="s">
        <v>1826</v>
      </c>
      <c r="D61" s="268" t="s">
        <v>41</v>
      </c>
      <c r="E61" s="580"/>
      <c r="F61" s="390">
        <v>40787</v>
      </c>
    </row>
    <row r="62" spans="1:6" ht="33" customHeight="1">
      <c r="A62" s="81" t="s">
        <v>1884</v>
      </c>
      <c r="B62" s="267" t="str">
        <f>CONCATENATE(A62,VLOOKUP($I$4,'Цвет мет. опор'!A:B,2,0),"/",VLOOKUP($J$4,'Цвет лючка'!A:B,2,0),".",VLOOKUP($K$4,'Цвет столешницы'!A:B,2,FALSE))</f>
        <v>EVL623/А/40*40/ANT/ANT.U003</v>
      </c>
      <c r="C62" s="591"/>
      <c r="D62" s="268" t="s">
        <v>42</v>
      </c>
      <c r="E62" s="580"/>
      <c r="F62" s="390">
        <v>42861</v>
      </c>
    </row>
    <row r="63" spans="1:6" ht="33.75" customHeight="1">
      <c r="A63" s="81" t="s">
        <v>1885</v>
      </c>
      <c r="B63" s="267" t="str">
        <f>CONCATENATE(A63,VLOOKUP($I$4,'Цвет мет. опор'!A:B,2,0),"/",VLOOKUP($J$4,'Цвет лючка'!A:B,2,0),".",VLOOKUP($K$4,'Цвет столешницы'!A:B,2,FALSE))</f>
        <v>EVL624/А/40*40/ANT/ANT.U003</v>
      </c>
      <c r="C63" s="591"/>
      <c r="D63" s="268" t="s">
        <v>43</v>
      </c>
      <c r="E63" s="580"/>
      <c r="F63" s="390">
        <v>44424</v>
      </c>
    </row>
    <row r="64" spans="1:6" ht="33" customHeight="1">
      <c r="A64" s="81" t="s">
        <v>1886</v>
      </c>
      <c r="B64" s="267" t="str">
        <f>CONCATENATE(A64,VLOOKUP($I$4,'Цвет мет. опор'!A:B,2,0),"/",VLOOKUP($J$4,'Цвет лючка'!A:B,2,0),".",VLOOKUP($K$4,'Цвет столешницы'!A:B,2,FALSE))</f>
        <v>EVL625/А/40*40/ANT/ANT.U003</v>
      </c>
      <c r="C64" s="591" t="s">
        <v>1827</v>
      </c>
      <c r="D64" s="268" t="s">
        <v>41</v>
      </c>
      <c r="E64" s="580"/>
      <c r="F64" s="390">
        <v>39785</v>
      </c>
    </row>
    <row r="65" spans="1:6" ht="33" customHeight="1">
      <c r="A65" s="81" t="s">
        <v>1887</v>
      </c>
      <c r="B65" s="267" t="str">
        <f>CONCATENATE(A65,VLOOKUP($I$4,'Цвет мет. опор'!A:B,2,0),"/",VLOOKUP($J$4,'Цвет лючка'!A:B,2,0),".",VLOOKUP($K$4,'Цвет столешницы'!A:B,2,FALSE))</f>
        <v>EVL626/А/40*40/ANT/ANT.U003</v>
      </c>
      <c r="C65" s="591"/>
      <c r="D65" s="268" t="s">
        <v>42</v>
      </c>
      <c r="E65" s="580"/>
      <c r="F65" s="390">
        <v>42156</v>
      </c>
    </row>
    <row r="66" spans="1:6" ht="33" customHeight="1">
      <c r="A66" s="81" t="s">
        <v>1888</v>
      </c>
      <c r="B66" s="267" t="str">
        <f>CONCATENATE(A66,VLOOKUP($I$4,'Цвет мет. опор'!A:B,2,0),"/",VLOOKUP($J$4,'Цвет лючка'!A:B,2,0),".",VLOOKUP($K$4,'Цвет столешницы'!A:B,2,FALSE))</f>
        <v>EVL627/А/40*40/ANT/ANT.U003</v>
      </c>
      <c r="C66" s="591"/>
      <c r="D66" s="268" t="s">
        <v>43</v>
      </c>
      <c r="E66" s="580"/>
      <c r="F66" s="390">
        <v>43693</v>
      </c>
    </row>
    <row r="67" spans="1:6" ht="33" customHeight="1">
      <c r="A67" s="81" t="s">
        <v>1889</v>
      </c>
      <c r="B67" s="267" t="str">
        <f>CONCATENATE(A67,VLOOKUP($I$4,'Цвет мет. опор'!A:B,2,0),"/",VLOOKUP($J$4,'Цвет лючка'!A:B,2,0),".",VLOOKUP($K$4,'Цвет столешницы'!A:B,2,FALSE))</f>
        <v>EVL628/А/40*40/ANT/ANT.U003</v>
      </c>
      <c r="C67" s="591" t="s">
        <v>1828</v>
      </c>
      <c r="D67" s="268" t="s">
        <v>41</v>
      </c>
      <c r="E67" s="580"/>
      <c r="F67" s="390">
        <v>41457</v>
      </c>
    </row>
    <row r="68" spans="1:6" ht="33" customHeight="1">
      <c r="A68" s="81" t="s">
        <v>1890</v>
      </c>
      <c r="B68" s="267" t="str">
        <f>CONCATENATE(A68,VLOOKUP($I$4,'Цвет мет. опор'!A:B,2,0),"/",VLOOKUP($J$4,'Цвет лючка'!A:B,2,0),".",VLOOKUP($K$4,'Цвет столешницы'!A:B,2,FALSE))</f>
        <v>EVL629/А/40*40/ANT/ANT.U003</v>
      </c>
      <c r="C68" s="591"/>
      <c r="D68" s="268" t="s">
        <v>42</v>
      </c>
      <c r="E68" s="580"/>
      <c r="F68" s="390">
        <v>43480</v>
      </c>
    </row>
    <row r="69" spans="1:6" ht="33" customHeight="1">
      <c r="A69" s="81" t="s">
        <v>1891</v>
      </c>
      <c r="B69" s="267" t="str">
        <f>CONCATENATE(A69,VLOOKUP($I$4,'Цвет мет. опор'!A:B,2,0),"/",VLOOKUP($J$4,'Цвет лючка'!A:B,2,0),".",VLOOKUP($K$4,'Цвет столешницы'!A:B,2,FALSE))</f>
        <v>EVL630/А/40*40/ANT/ANT.U003</v>
      </c>
      <c r="C69" s="591"/>
      <c r="D69" s="268" t="s">
        <v>43</v>
      </c>
      <c r="E69" s="580"/>
      <c r="F69" s="390">
        <v>45014</v>
      </c>
    </row>
    <row r="70" spans="1:6" s="14" customFormat="1" ht="33" customHeight="1">
      <c r="A70" s="100" t="s">
        <v>1892</v>
      </c>
      <c r="B70" s="267" t="str">
        <f>CONCATENATE(A70,VLOOKUP($I$4,'Цвет мет. опор'!A:B,2,0),"/",VLOOKUP($J$4,'Цвет лючка'!A:B,2,0),".",VLOOKUP($K$4,'Цвет столешницы'!A:B,2,FALSE))</f>
        <v>EVL631/А/40*40/ANT/ANT.U003</v>
      </c>
      <c r="C70" s="591" t="s">
        <v>1802</v>
      </c>
      <c r="D70" s="268" t="s">
        <v>350</v>
      </c>
      <c r="E70" s="573" t="s">
        <v>478</v>
      </c>
      <c r="F70" s="390">
        <v>43410</v>
      </c>
    </row>
    <row r="71" spans="1:6" s="14" customFormat="1" ht="33" customHeight="1">
      <c r="A71" s="100" t="s">
        <v>1893</v>
      </c>
      <c r="B71" s="267" t="str">
        <f>CONCATENATE(A71,VLOOKUP($I$4,'Цвет мет. опор'!A:B,2,0),"/",VLOOKUP($J$4,'Цвет лючка'!A:B,2,0),".",VLOOKUP($K$4,'Цвет столешницы'!A:B,2,FALSE))</f>
        <v>EVL632/А/40*40/ANT/ANT.U003</v>
      </c>
      <c r="C71" s="591"/>
      <c r="D71" s="268" t="s">
        <v>351</v>
      </c>
      <c r="E71" s="573"/>
      <c r="F71" s="390">
        <v>45594</v>
      </c>
    </row>
    <row r="72" spans="1:6" s="14" customFormat="1" ht="33" customHeight="1">
      <c r="A72" s="100" t="s">
        <v>1894</v>
      </c>
      <c r="B72" s="267" t="str">
        <f>CONCATENATE(A72,VLOOKUP($I$4,'Цвет мет. опор'!A:B,2,0),"/",VLOOKUP($J$4,'Цвет лючка'!A:B,2,0),".",VLOOKUP($K$4,'Цвет столешницы'!A:B,2,FALSE))</f>
        <v>EVL633/А/40*40/ANT/ANT.U003</v>
      </c>
      <c r="C72" s="591"/>
      <c r="D72" s="268" t="s">
        <v>352</v>
      </c>
      <c r="E72" s="573"/>
      <c r="F72" s="390">
        <v>47574</v>
      </c>
    </row>
    <row r="73" spans="1:6" ht="33" customHeight="1">
      <c r="A73" s="81" t="s">
        <v>1895</v>
      </c>
      <c r="B73" s="267" t="str">
        <f>CONCATENATE(A73,VLOOKUP($I$4,'Цвет мет. опор'!A:B,2,0),"/",VLOOKUP($J$4,'Цвет лючка'!A:B,2,0),".",VLOOKUP($K$4,'Цвет столешницы'!A:B,2,FALSE))</f>
        <v>EVL634/А/40*40/ANT/ANT.U003</v>
      </c>
      <c r="C73" s="591" t="s">
        <v>1829</v>
      </c>
      <c r="D73" s="268" t="s">
        <v>44</v>
      </c>
      <c r="E73" s="573" t="s">
        <v>479</v>
      </c>
      <c r="F73" s="390">
        <v>44175</v>
      </c>
    </row>
    <row r="74" spans="1:6" ht="33" customHeight="1">
      <c r="A74" s="81" t="s">
        <v>1896</v>
      </c>
      <c r="B74" s="267" t="str">
        <f>CONCATENATE(A74,VLOOKUP($I$4,'Цвет мет. опор'!A:B,2,0),"/",VLOOKUP($J$4,'Цвет лючка'!A:B,2,0),".",VLOOKUP($K$4,'Цвет столешницы'!A:B,2,FALSE))</f>
        <v>EVL635/А/40*40/ANT/ANT.U003</v>
      </c>
      <c r="C74" s="591"/>
      <c r="D74" s="268" t="s">
        <v>45</v>
      </c>
      <c r="E74" s="573"/>
      <c r="F74" s="390">
        <v>46698</v>
      </c>
    </row>
    <row r="75" spans="1:6" ht="33" customHeight="1">
      <c r="A75" s="81" t="s">
        <v>1897</v>
      </c>
      <c r="B75" s="267" t="str">
        <f>CONCATENATE(A75,VLOOKUP($I$4,'Цвет мет. опор'!A:B,2,0),"/",VLOOKUP($J$4,'Цвет лючка'!A:B,2,0),".",VLOOKUP($K$4,'Цвет столешницы'!A:B,2,FALSE))</f>
        <v>EVL636/А/40*40/ANT/ANT.U003</v>
      </c>
      <c r="C75" s="591"/>
      <c r="D75" s="268" t="s">
        <v>46</v>
      </c>
      <c r="E75" s="573"/>
      <c r="F75" s="390">
        <v>48661</v>
      </c>
    </row>
    <row r="76" spans="1:6" ht="33" customHeight="1">
      <c r="A76" s="81" t="s">
        <v>1898</v>
      </c>
      <c r="B76" s="267" t="str">
        <f>CONCATENATE(A76,VLOOKUP($I$4,'Цвет мет. опор'!A:B,2,0),"/",VLOOKUP($J$4,'Цвет лючка'!A:B,2,0),".",VLOOKUP($K$4,'Цвет столешницы'!A:B,2,FALSE))</f>
        <v>EVL637/А/40*40/ANT/ANT.U003</v>
      </c>
      <c r="C76" s="591" t="s">
        <v>1803</v>
      </c>
      <c r="D76" s="268" t="s">
        <v>44</v>
      </c>
      <c r="E76" s="573" t="s">
        <v>480</v>
      </c>
      <c r="F76" s="390">
        <v>44345</v>
      </c>
    </row>
    <row r="77" spans="1:6" ht="33" customHeight="1">
      <c r="A77" s="81" t="s">
        <v>1899</v>
      </c>
      <c r="B77" s="267" t="str">
        <f>CONCATENATE(A77,VLOOKUP($I$4,'Цвет мет. опор'!A:B,2,0),"/",VLOOKUP($J$4,'Цвет лючка'!A:B,2,0),".",VLOOKUP($K$4,'Цвет столешницы'!A:B,2,FALSE))</f>
        <v>EVL638/А/40*40/ANT/ANT.U003</v>
      </c>
      <c r="C77" s="591"/>
      <c r="D77" s="268" t="s">
        <v>45</v>
      </c>
      <c r="E77" s="573"/>
      <c r="F77" s="390">
        <v>47013</v>
      </c>
    </row>
    <row r="78" spans="1:6" ht="33" customHeight="1">
      <c r="A78" s="81" t="s">
        <v>1900</v>
      </c>
      <c r="B78" s="267" t="str">
        <f>CONCATENATE(A78,VLOOKUP($I$4,'Цвет мет. опор'!A:B,2,0),"/",VLOOKUP($J$4,'Цвет лючка'!A:B,2,0),".",VLOOKUP($K$4,'Цвет столешницы'!A:B,2,FALSE))</f>
        <v>EVL639/А/40*40/ANT/ANT.U003</v>
      </c>
      <c r="C78" s="591"/>
      <c r="D78" s="268" t="s">
        <v>46</v>
      </c>
      <c r="E78" s="573"/>
      <c r="F78" s="390">
        <v>48811</v>
      </c>
    </row>
    <row r="79" spans="1:6" ht="78.75" customHeight="1">
      <c r="A79" s="150" t="s">
        <v>2110</v>
      </c>
      <c r="B79" s="267" t="str">
        <f>CONCATENATE(A79,VLOOKUP($I$4,'Цвет мет. опор'!A:B,2,0),"/",VLOOKUP($J$4,'Цвет лючка'!A:B,2,0),".",VLOOKUP($K$4,'Цвет столешницы'!A:B,2,FALSE))</f>
        <v>EVL180/А/40*40/ANT/ANT.U003</v>
      </c>
      <c r="C79" s="286" t="s">
        <v>1378</v>
      </c>
      <c r="D79" s="263" t="s">
        <v>1379</v>
      </c>
      <c r="E79" s="262"/>
      <c r="F79" s="390">
        <v>12902</v>
      </c>
    </row>
    <row r="80" spans="1:6" s="14" customFormat="1" ht="45" customHeight="1">
      <c r="A80" s="100" t="s">
        <v>1901</v>
      </c>
      <c r="B80" s="267" t="str">
        <f>CONCATENATE(A80,VLOOKUP($I$4,'Цвет мет. опор'!A:B,2,0),"/",VLOOKUP($J$4,'Цвет лючка'!A:B,2,0),".",VLOOKUP($K$4,'Цвет столешницы'!A:B,2,FALSE))</f>
        <v>EVL135/А/40*40/ANT/ANT.U003</v>
      </c>
      <c r="C80" s="591" t="s">
        <v>2008</v>
      </c>
      <c r="D80" s="270" t="s">
        <v>19</v>
      </c>
      <c r="E80" s="592"/>
      <c r="F80" s="390">
        <v>15128</v>
      </c>
    </row>
    <row r="81" spans="1:6" s="14" customFormat="1" ht="45" customHeight="1">
      <c r="A81" s="100" t="s">
        <v>1902</v>
      </c>
      <c r="B81" s="267" t="str">
        <f>CONCATENATE(A81,VLOOKUP($I$4,'Цвет мет. опор'!A:B,2,0),"/",VLOOKUP($J$4,'Цвет лючка'!A:B,2,0),".",VLOOKUP($K$4,'Цвет столешницы'!A:B,2,FALSE))</f>
        <v>EVL137/А/40*40/ANT/ANT.U003</v>
      </c>
      <c r="C81" s="591"/>
      <c r="D81" s="270" t="s">
        <v>31</v>
      </c>
      <c r="E81" s="592"/>
      <c r="F81" s="390">
        <v>16727</v>
      </c>
    </row>
    <row r="82" spans="1:6" ht="23.45" customHeight="1">
      <c r="A82" s="81" t="s">
        <v>1903</v>
      </c>
      <c r="B82" s="267" t="str">
        <f>CONCATENATE(A82,VLOOKUP($I$4,'Цвет мет. опор'!A:B,2,0),"/",VLOOKUP($J$4,'Цвет лючка'!A:B,2,0),".",VLOOKUP($K$4,'Цвет столешницы'!A:B,2,FALSE))</f>
        <v>EVL701/А/40*40/ANT/ANT.U003</v>
      </c>
      <c r="C82" s="591" t="s">
        <v>1804</v>
      </c>
      <c r="D82" s="270" t="s">
        <v>331</v>
      </c>
      <c r="E82" s="636" t="s">
        <v>413</v>
      </c>
      <c r="F82" s="390">
        <v>36977</v>
      </c>
    </row>
    <row r="83" spans="1:6" s="14" customFormat="1" ht="23.45" customHeight="1">
      <c r="A83" s="100" t="s">
        <v>1904</v>
      </c>
      <c r="B83" s="267" t="str">
        <f>CONCATENATE(A83,VLOOKUP($I$4,'Цвет мет. опор'!A:B,2,0),"/",VLOOKUP($J$4,'Цвет лючка'!A:B,2,0),".",VLOOKUP($K$4,'Цвет столешницы'!A:B,2,FALSE))</f>
        <v>EVL702/А/40*40/ANT/ANT.U003</v>
      </c>
      <c r="C83" s="591"/>
      <c r="D83" s="270" t="s">
        <v>332</v>
      </c>
      <c r="E83" s="637"/>
      <c r="F83" s="390">
        <v>37929</v>
      </c>
    </row>
    <row r="84" spans="1:6" s="14" customFormat="1" ht="23.45" customHeight="1">
      <c r="A84" s="100" t="s">
        <v>1905</v>
      </c>
      <c r="B84" s="267" t="str">
        <f>CONCATENATE(A84,VLOOKUP($I$4,'Цвет мет. опор'!A:B,2,0),"/",VLOOKUP($J$4,'Цвет лючка'!A:B,2,0),".",VLOOKUP($K$4,'Цвет столешницы'!A:B,2,FALSE))</f>
        <v>EVL703/А/40*40/ANT/ANT.U003</v>
      </c>
      <c r="C84" s="591"/>
      <c r="D84" s="270" t="s">
        <v>333</v>
      </c>
      <c r="E84" s="637"/>
      <c r="F84" s="390">
        <v>38765</v>
      </c>
    </row>
    <row r="85" spans="1:6" s="14" customFormat="1" ht="23.45" customHeight="1">
      <c r="A85" s="100" t="s">
        <v>1906</v>
      </c>
      <c r="B85" s="267" t="str">
        <f>CONCATENATE(A85,VLOOKUP($I$4,'Цвет мет. опор'!A:B,2,0),"/",VLOOKUP($J$4,'Цвет лючка'!A:B,2,0),".",VLOOKUP($K$4,'Цвет столешницы'!A:B,2,FALSE))</f>
        <v>EVL704/А/40*40/ANT/ANT.U003</v>
      </c>
      <c r="C85" s="591"/>
      <c r="D85" s="270" t="s">
        <v>334</v>
      </c>
      <c r="E85" s="637"/>
      <c r="F85" s="390">
        <v>39471</v>
      </c>
    </row>
    <row r="86" spans="1:6" s="14" customFormat="1" ht="23.45" customHeight="1">
      <c r="A86" s="100" t="s">
        <v>1907</v>
      </c>
      <c r="B86" s="267" t="str">
        <f>CONCATENATE(A86,VLOOKUP($I$4,'Цвет мет. опор'!A:B,2,0),"/",VLOOKUP($J$4,'Цвет лючка'!A:B,2,0),".",VLOOKUP($K$4,'Цвет столешницы'!A:B,2,FALSE))</f>
        <v>EVL705/А/40*40/ANT/ANT.U003</v>
      </c>
      <c r="C86" s="591"/>
      <c r="D86" s="270" t="s">
        <v>335</v>
      </c>
      <c r="E86" s="637"/>
      <c r="F86" s="390">
        <v>40319</v>
      </c>
    </row>
    <row r="87" spans="1:6" s="14" customFormat="1" ht="23.45" customHeight="1">
      <c r="A87" s="100" t="s">
        <v>1908</v>
      </c>
      <c r="B87" s="267" t="str">
        <f>CONCATENATE(A87,VLOOKUP($I$4,'Цвет мет. опор'!A:B,2,0),"/",VLOOKUP($J$4,'Цвет лючка'!A:B,2,0),".",VLOOKUP($K$4,'Цвет столешницы'!A:B,2,FALSE))</f>
        <v>EVL706/А/40*40/ANT/ANT.U003</v>
      </c>
      <c r="C87" s="591" t="s">
        <v>1805</v>
      </c>
      <c r="D87" s="270" t="s">
        <v>367</v>
      </c>
      <c r="E87" s="636" t="s">
        <v>414</v>
      </c>
      <c r="F87" s="390">
        <v>63722</v>
      </c>
    </row>
    <row r="88" spans="1:6" s="14" customFormat="1" ht="23.45" customHeight="1">
      <c r="A88" s="100" t="s">
        <v>1909</v>
      </c>
      <c r="B88" s="267" t="str">
        <f>CONCATENATE(A88,VLOOKUP($I$4,'Цвет мет. опор'!A:B,2,0),"/",VLOOKUP($J$4,'Цвет лючка'!A:B,2,0),".",VLOOKUP($K$4,'Цвет столешницы'!A:B,2,FALSE))</f>
        <v>EVL707/А/40*40/ANT/ANT.U003</v>
      </c>
      <c r="C88" s="591"/>
      <c r="D88" s="270" t="s">
        <v>368</v>
      </c>
      <c r="E88" s="637"/>
      <c r="F88" s="390">
        <v>65627</v>
      </c>
    </row>
    <row r="89" spans="1:6" s="14" customFormat="1" ht="23.45" customHeight="1">
      <c r="A89" s="100" t="s">
        <v>1910</v>
      </c>
      <c r="B89" s="267" t="str">
        <f>CONCATENATE(A89,VLOOKUP($I$4,'Цвет мет. опор'!A:B,2,0),"/",VLOOKUP($J$4,'Цвет лючка'!A:B,2,0),".",VLOOKUP($K$4,'Цвет столешницы'!A:B,2,FALSE))</f>
        <v>EVL708/А/40*40/ANT/ANT.U003</v>
      </c>
      <c r="C89" s="591"/>
      <c r="D89" s="270" t="s">
        <v>369</v>
      </c>
      <c r="E89" s="637"/>
      <c r="F89" s="390">
        <v>67299</v>
      </c>
    </row>
    <row r="90" spans="1:6" s="14" customFormat="1" ht="23.45" customHeight="1">
      <c r="A90" s="100" t="s">
        <v>1911</v>
      </c>
      <c r="B90" s="267" t="str">
        <f>CONCATENATE(A90,VLOOKUP($I$4,'Цвет мет. опор'!A:B,2,0),"/",VLOOKUP($J$4,'Цвет лючка'!A:B,2,0),".",VLOOKUP($K$4,'Цвет столешницы'!A:B,2,FALSE))</f>
        <v>EVL709/А/40*40/ANT/ANT.U003</v>
      </c>
      <c r="C90" s="591"/>
      <c r="D90" s="270" t="s">
        <v>370</v>
      </c>
      <c r="E90" s="637"/>
      <c r="F90" s="390">
        <v>68710</v>
      </c>
    </row>
    <row r="91" spans="1:6" s="46" customFormat="1" ht="23.45" customHeight="1">
      <c r="A91" s="101" t="s">
        <v>1912</v>
      </c>
      <c r="B91" s="267" t="str">
        <f>CONCATENATE(A91,VLOOKUP($I$4,'Цвет мет. опор'!A:B,2,0),"/",VLOOKUP($J$4,'Цвет лючка'!A:B,2,0),".",VLOOKUP($K$4,'Цвет столешницы'!A:B,2,FALSE))</f>
        <v>EVL710/А/40*40/ANT/ANT.U003</v>
      </c>
      <c r="C91" s="591"/>
      <c r="D91" s="270" t="s">
        <v>371</v>
      </c>
      <c r="E91" s="637"/>
      <c r="F91" s="390">
        <v>70404</v>
      </c>
    </row>
    <row r="92" spans="1:6" s="14" customFormat="1" ht="23.45" customHeight="1">
      <c r="A92" s="100" t="s">
        <v>1913</v>
      </c>
      <c r="B92" s="267" t="str">
        <f>CONCATENATE(A92,VLOOKUP($I$4,'Цвет мет. опор'!A:B,2,0),"/",VLOOKUP($J$4,'Цвет лючка'!A:B,2,0),".",VLOOKUP($K$4,'Цвет столешницы'!A:B,2,FALSE))</f>
        <v>EVL711/А/40*40/ANT/ANT.U003</v>
      </c>
      <c r="C92" s="591" t="s">
        <v>1806</v>
      </c>
      <c r="D92" s="270" t="s">
        <v>366</v>
      </c>
      <c r="E92" s="636" t="s">
        <v>2765</v>
      </c>
      <c r="F92" s="390">
        <v>57007</v>
      </c>
    </row>
    <row r="93" spans="1:6" s="14" customFormat="1" ht="23.45" customHeight="1">
      <c r="A93" s="100" t="s">
        <v>1914</v>
      </c>
      <c r="B93" s="267" t="str">
        <f>CONCATENATE(A93,VLOOKUP($I$4,'Цвет мет. опор'!A:B,2,0),"/",VLOOKUP($J$4,'Цвет лючка'!A:B,2,0),".",VLOOKUP($K$4,'Цвет столешницы'!A:B,2,FALSE))</f>
        <v>EVL712/А/40*40/ANT/ANT.U003</v>
      </c>
      <c r="C93" s="591"/>
      <c r="D93" s="270" t="s">
        <v>372</v>
      </c>
      <c r="E93" s="636"/>
      <c r="F93" s="390">
        <v>58911</v>
      </c>
    </row>
    <row r="94" spans="1:6" s="14" customFormat="1" ht="23.45" customHeight="1">
      <c r="A94" s="100" t="s">
        <v>1915</v>
      </c>
      <c r="B94" s="267" t="str">
        <f>CONCATENATE(A94,VLOOKUP($I$4,'Цвет мет. опор'!A:B,2,0),"/",VLOOKUP($J$4,'Цвет лючка'!A:B,2,0),".",VLOOKUP($K$4,'Цвет столешницы'!A:B,2,FALSE))</f>
        <v>EVL713/А/40*40/ANT/ANT.U003</v>
      </c>
      <c r="C94" s="591"/>
      <c r="D94" s="270" t="s">
        <v>373</v>
      </c>
      <c r="E94" s="636"/>
      <c r="F94" s="390">
        <v>60584</v>
      </c>
    </row>
    <row r="95" spans="1:6" s="14" customFormat="1" ht="23.45" customHeight="1">
      <c r="A95" s="100" t="s">
        <v>1916</v>
      </c>
      <c r="B95" s="267" t="str">
        <f>CONCATENATE(A95,VLOOKUP($I$4,'Цвет мет. опор'!A:B,2,0),"/",VLOOKUP($J$4,'Цвет лючка'!A:B,2,0),".",VLOOKUP($K$4,'Цвет столешницы'!A:B,2,FALSE))</f>
        <v>EVL714/А/40*40/ANT/ANT.U003</v>
      </c>
      <c r="C95" s="591"/>
      <c r="D95" s="270" t="s">
        <v>374</v>
      </c>
      <c r="E95" s="636"/>
      <c r="F95" s="390">
        <v>61995</v>
      </c>
    </row>
    <row r="96" spans="1:6" s="14" customFormat="1" ht="23.45" customHeight="1">
      <c r="A96" s="100" t="s">
        <v>1917</v>
      </c>
      <c r="B96" s="267" t="str">
        <f>CONCATENATE(A96,VLOOKUP($I$4,'Цвет мет. опор'!A:B,2,0),"/",VLOOKUP($J$4,'Цвет лючка'!A:B,2,0),".",VLOOKUP($K$4,'Цвет столешницы'!A:B,2,FALSE))</f>
        <v>EVL715/А/40*40/ANT/ANT.U003</v>
      </c>
      <c r="C96" s="591"/>
      <c r="D96" s="270" t="s">
        <v>415</v>
      </c>
      <c r="E96" s="636"/>
      <c r="F96" s="390">
        <v>63689</v>
      </c>
    </row>
    <row r="97" spans="1:6" s="14" customFormat="1" ht="23.45" customHeight="1">
      <c r="A97" s="100" t="s">
        <v>1918</v>
      </c>
      <c r="B97" s="267" t="str">
        <f>CONCATENATE(A97,VLOOKUP($I$4,'Цвет мет. опор'!A:B,2,0),"/",VLOOKUP($J$4,'Цвет лючка'!A:B,2,0),".",VLOOKUP($K$4,'Цвет столешницы'!A:B,2,FALSE))</f>
        <v>EVL716/А/40*40/ANT/ANT.U003</v>
      </c>
      <c r="C97" s="591" t="s">
        <v>1806</v>
      </c>
      <c r="D97" s="270" t="s">
        <v>416</v>
      </c>
      <c r="E97" s="636" t="s">
        <v>2766</v>
      </c>
      <c r="F97" s="390">
        <v>62363</v>
      </c>
    </row>
    <row r="98" spans="1:6" s="14" customFormat="1" ht="23.45" customHeight="1">
      <c r="A98" s="100" t="s">
        <v>1919</v>
      </c>
      <c r="B98" s="267" t="str">
        <f>CONCATENATE(A98,VLOOKUP($I$4,'Цвет мет. опор'!A:B,2,0),"/",VLOOKUP($J$4,'Цвет лючка'!A:B,2,0),".",VLOOKUP($K$4,'Цвет столешницы'!A:B,2,FALSE))</f>
        <v>EVL717/А/40*40/ANT/ANT.U003</v>
      </c>
      <c r="C98" s="591"/>
      <c r="D98" s="270" t="s">
        <v>375</v>
      </c>
      <c r="E98" s="636"/>
      <c r="F98" s="390">
        <v>64267</v>
      </c>
    </row>
    <row r="99" spans="1:6" s="14" customFormat="1" ht="23.45" customHeight="1">
      <c r="A99" s="100" t="s">
        <v>1920</v>
      </c>
      <c r="B99" s="267" t="str">
        <f>CONCATENATE(A99,VLOOKUP($I$4,'Цвет мет. опор'!A:B,2,0),"/",VLOOKUP($J$4,'Цвет лючка'!A:B,2,0),".",VLOOKUP($K$4,'Цвет столешницы'!A:B,2,FALSE))</f>
        <v>EVL718/А/40*40/ANT/ANT.U003</v>
      </c>
      <c r="C99" s="591"/>
      <c r="D99" s="270" t="s">
        <v>376</v>
      </c>
      <c r="E99" s="636"/>
      <c r="F99" s="390">
        <v>65940</v>
      </c>
    </row>
    <row r="100" spans="1:6" s="14" customFormat="1" ht="23.45" customHeight="1">
      <c r="A100" s="100" t="s">
        <v>1921</v>
      </c>
      <c r="B100" s="267" t="str">
        <f>CONCATENATE(A100,VLOOKUP($I$4,'Цвет мет. опор'!A:B,2,0),"/",VLOOKUP($J$4,'Цвет лючка'!A:B,2,0),".",VLOOKUP($K$4,'Цвет столешницы'!A:B,2,FALSE))</f>
        <v>EVL719/А/40*40/ANT/ANT.U003</v>
      </c>
      <c r="C100" s="591"/>
      <c r="D100" s="270" t="s">
        <v>377</v>
      </c>
      <c r="E100" s="636"/>
      <c r="F100" s="390">
        <v>67351</v>
      </c>
    </row>
    <row r="101" spans="1:6" s="14" customFormat="1" ht="23.45" customHeight="1">
      <c r="A101" s="100" t="s">
        <v>1922</v>
      </c>
      <c r="B101" s="267" t="str">
        <f>CONCATENATE(A101,VLOOKUP($I$4,'Цвет мет. опор'!A:B,2,0),"/",VLOOKUP($J$4,'Цвет лючка'!A:B,2,0),".",VLOOKUP($K$4,'Цвет столешницы'!A:B,2,FALSE))</f>
        <v>EVL720/А/40*40/ANT/ANT.U003</v>
      </c>
      <c r="C101" s="591"/>
      <c r="D101" s="270" t="s">
        <v>417</v>
      </c>
      <c r="E101" s="636"/>
      <c r="F101" s="390">
        <v>69045</v>
      </c>
    </row>
    <row r="102" spans="1:6" s="14" customFormat="1" ht="23.45" customHeight="1">
      <c r="A102" s="100" t="s">
        <v>1923</v>
      </c>
      <c r="B102" s="267" t="str">
        <f>CONCATENATE(A102,VLOOKUP($I$4,'Цвет мет. опор'!A:B,2,0),"/",VLOOKUP($J$4,'Цвет лючка'!A:B,2,0),".",VLOOKUP($K$4,'Цвет столешницы'!A:B,2,FALSE))</f>
        <v>EVL721/А/40*40/ANT/ANT.U003</v>
      </c>
      <c r="C102" s="591" t="s">
        <v>1807</v>
      </c>
      <c r="D102" s="270" t="s">
        <v>423</v>
      </c>
      <c r="E102" s="636" t="s">
        <v>2769</v>
      </c>
      <c r="F102" s="390">
        <v>45494</v>
      </c>
    </row>
    <row r="103" spans="1:6" s="14" customFormat="1" ht="23.45" customHeight="1">
      <c r="A103" s="100" t="s">
        <v>1924</v>
      </c>
      <c r="B103" s="267" t="str">
        <f>CONCATENATE(A103,VLOOKUP($I$4,'Цвет мет. опор'!A:B,2,0),"/",VLOOKUP($J$4,'Цвет лючка'!A:B,2,0),".",VLOOKUP($K$4,'Цвет столешницы'!A:B,2,FALSE))</f>
        <v>EVL722/А/40*40/ANT/ANT.U003</v>
      </c>
      <c r="C103" s="591"/>
      <c r="D103" s="270" t="s">
        <v>337</v>
      </c>
      <c r="E103" s="636"/>
      <c r="F103" s="390">
        <v>46446</v>
      </c>
    </row>
    <row r="104" spans="1:6" s="14" customFormat="1" ht="23.45" customHeight="1">
      <c r="A104" s="100" t="s">
        <v>1925</v>
      </c>
      <c r="B104" s="267" t="str">
        <f>CONCATENATE(A104,VLOOKUP($I$4,'Цвет мет. опор'!A:B,2,0),"/",VLOOKUP($J$4,'Цвет лючка'!A:B,2,0),".",VLOOKUP($K$4,'Цвет столешницы'!A:B,2,FALSE))</f>
        <v>EVL723/А/40*40/ANT/ANT.U003</v>
      </c>
      <c r="C104" s="591"/>
      <c r="D104" s="270" t="s">
        <v>338</v>
      </c>
      <c r="E104" s="636"/>
      <c r="F104" s="390">
        <v>47282</v>
      </c>
    </row>
    <row r="105" spans="1:6" s="14" customFormat="1" ht="23.45" customHeight="1">
      <c r="A105" s="100" t="s">
        <v>1926</v>
      </c>
      <c r="B105" s="267" t="str">
        <f>CONCATENATE(A105,VLOOKUP($I$4,'Цвет мет. опор'!A:B,2,0),"/",VLOOKUP($J$4,'Цвет лючка'!A:B,2,0),".",VLOOKUP($K$4,'Цвет столешницы'!A:B,2,FALSE))</f>
        <v>EVL724/А/40*40/ANT/ANT.U003</v>
      </c>
      <c r="C105" s="591"/>
      <c r="D105" s="270" t="s">
        <v>339</v>
      </c>
      <c r="E105" s="636"/>
      <c r="F105" s="390">
        <v>47988</v>
      </c>
    </row>
    <row r="106" spans="1:6" s="14" customFormat="1" ht="23.45" customHeight="1">
      <c r="A106" s="100" t="s">
        <v>1927</v>
      </c>
      <c r="B106" s="267" t="str">
        <f>CONCATENATE(A106,VLOOKUP($I$4,'Цвет мет. опор'!A:B,2,0),"/",VLOOKUP($J$4,'Цвет лючка'!A:B,2,0),".",VLOOKUP($K$4,'Цвет столешницы'!A:B,2,FALSE))</f>
        <v>EVL725/А/40*40/ANT/ANT.U003</v>
      </c>
      <c r="C106" s="591"/>
      <c r="D106" s="270" t="s">
        <v>424</v>
      </c>
      <c r="E106" s="636"/>
      <c r="F106" s="390">
        <v>48834</v>
      </c>
    </row>
    <row r="107" spans="1:6" s="14" customFormat="1" ht="23.45" customHeight="1">
      <c r="A107" s="100" t="s">
        <v>1928</v>
      </c>
      <c r="B107" s="267" t="str">
        <f>CONCATENATE(A107,VLOOKUP($I$4,'Цвет мет. опор'!A:B,2,0),"/",VLOOKUP($J$4,'Цвет лючка'!A:B,2,0),".",VLOOKUP($K$4,'Цвет столешницы'!A:B,2,FALSE))</f>
        <v>EVL726/А/40*40/ANT/ANT.U003</v>
      </c>
      <c r="C107" s="591" t="s">
        <v>1806</v>
      </c>
      <c r="D107" s="450" t="s">
        <v>20</v>
      </c>
      <c r="E107" s="660" t="s">
        <v>2770</v>
      </c>
      <c r="F107" s="390">
        <v>88412</v>
      </c>
    </row>
    <row r="108" spans="1:6" s="14" customFormat="1" ht="23.45" customHeight="1">
      <c r="A108" s="100" t="s">
        <v>1929</v>
      </c>
      <c r="B108" s="267" t="str">
        <f>CONCATENATE(A108,VLOOKUP($I$4,'Цвет мет. опор'!A:B,2,0),"/",VLOOKUP($J$4,'Цвет лючка'!A:B,2,0),".",VLOOKUP($K$4,'Цвет столешницы'!A:B,2,FALSE))</f>
        <v>EVL727/А/40*40/ANT/ANT.U003</v>
      </c>
      <c r="C108" s="591"/>
      <c r="D108" s="450" t="s">
        <v>21</v>
      </c>
      <c r="E108" s="580"/>
      <c r="F108" s="390">
        <v>90317</v>
      </c>
    </row>
    <row r="109" spans="1:6" s="14" customFormat="1" ht="23.45" customHeight="1">
      <c r="A109" s="100" t="s">
        <v>1930</v>
      </c>
      <c r="B109" s="267" t="str">
        <f>CONCATENATE(A109,VLOOKUP($I$4,'Цвет мет. опор'!A:B,2,0),"/",VLOOKUP($J$4,'Цвет лючка'!A:B,2,0),".",VLOOKUP($K$4,'Цвет столешницы'!A:B,2,FALSE))</f>
        <v>EVL728/А/40*40/ANT/ANT.U003</v>
      </c>
      <c r="C109" s="591"/>
      <c r="D109" s="450" t="s">
        <v>22</v>
      </c>
      <c r="E109" s="580"/>
      <c r="F109" s="390">
        <v>91989</v>
      </c>
    </row>
    <row r="110" spans="1:6" s="14" customFormat="1" ht="24.95" customHeight="1">
      <c r="A110" s="100" t="s">
        <v>1931</v>
      </c>
      <c r="B110" s="267" t="str">
        <f>CONCATENATE(A110,VLOOKUP($I$4,'Цвет мет. опор'!A:B,2,0),"/",VLOOKUP($J$4,'Цвет лючка'!A:B,2,0),".",VLOOKUP($K$4,'Цвет столешницы'!A:B,2,FALSE))</f>
        <v>EVL729/А/40*40/ANT/ANT.U003</v>
      </c>
      <c r="C110" s="591"/>
      <c r="D110" s="450" t="s">
        <v>23</v>
      </c>
      <c r="E110" s="580"/>
      <c r="F110" s="390">
        <v>93400</v>
      </c>
    </row>
    <row r="111" spans="1:6" ht="33.75" customHeight="1">
      <c r="A111" s="81" t="s">
        <v>1932</v>
      </c>
      <c r="B111" s="267" t="str">
        <f>CONCATENATE(A111,VLOOKUP($I$4,'Цвет мет. опор'!A:B,2,0),"/",VLOOKUP($J$4,'Цвет лючка'!A:B,2,0),".",VLOOKUP($K$4,'Цвет столешницы'!A:B,2,FALSE))</f>
        <v>EVL730/А/40*40/ANT/ANT.U003</v>
      </c>
      <c r="C111" s="591"/>
      <c r="D111" s="450" t="s">
        <v>24</v>
      </c>
      <c r="E111" s="580"/>
      <c r="F111" s="390">
        <v>95093</v>
      </c>
    </row>
    <row r="112" spans="1:6" ht="15.75">
      <c r="A112" s="639" t="s">
        <v>25</v>
      </c>
      <c r="B112" s="639"/>
      <c r="C112" s="639"/>
      <c r="D112" s="639"/>
      <c r="E112" s="639"/>
      <c r="F112" s="461"/>
    </row>
    <row r="113" spans="1:6" ht="27.6" customHeight="1">
      <c r="A113" s="203" t="s">
        <v>1933</v>
      </c>
      <c r="B113" s="267" t="str">
        <f>CONCATENATE(A113,VLOOKUP($I$4,'Цвет мет. опор'!A:B,2,0),"/",VLOOKUP($J$4,'Цвет лючка'!A:B,2,0),".",VLOOKUP($K$4,'Цвет столешницы'!A:B,2,FALSE))</f>
        <v>EVL645/А/40*40/ANT/ANT.U003</v>
      </c>
      <c r="C113" s="638" t="s">
        <v>1808</v>
      </c>
      <c r="D113" s="263" t="s">
        <v>49</v>
      </c>
      <c r="E113" s="611"/>
      <c r="F113" s="390">
        <v>38031</v>
      </c>
    </row>
    <row r="114" spans="1:6" s="14" customFormat="1" ht="27.6" customHeight="1">
      <c r="A114" s="204" t="s">
        <v>1934</v>
      </c>
      <c r="B114" s="267" t="str">
        <f>CONCATENATE(A114,VLOOKUP($I$4,'Цвет мет. опор'!A:B,2,0),"/",VLOOKUP($J$4,'Цвет лючка'!A:B,2,0),".",VLOOKUP($K$4,'Цвет столешницы'!A:B,2,FALSE))</f>
        <v>EVL646/А/40*40/ANT/ANT.U003</v>
      </c>
      <c r="C114" s="638"/>
      <c r="D114" s="263" t="s">
        <v>50</v>
      </c>
      <c r="E114" s="611"/>
      <c r="F114" s="390">
        <v>39076</v>
      </c>
    </row>
    <row r="115" spans="1:6" s="14" customFormat="1" ht="27.6" customHeight="1">
      <c r="A115" s="204" t="s">
        <v>1935</v>
      </c>
      <c r="B115" s="267" t="str">
        <f>CONCATENATE(A115,VLOOKUP($I$4,'Цвет мет. опор'!A:B,2,0),"/",VLOOKUP($J$4,'Цвет лючка'!A:B,2,0),".",VLOOKUP($K$4,'Цвет столешницы'!A:B,2,FALSE))</f>
        <v>EVL647/А/40*40/ANT/ANT.U003</v>
      </c>
      <c r="C115" s="638"/>
      <c r="D115" s="263" t="s">
        <v>51</v>
      </c>
      <c r="E115" s="611"/>
      <c r="F115" s="390">
        <v>41010</v>
      </c>
    </row>
    <row r="116" spans="1:6" s="14" customFormat="1" ht="27.6" customHeight="1">
      <c r="A116" s="138" t="s">
        <v>1936</v>
      </c>
      <c r="B116" s="438" t="str">
        <f>CONCATENATE(A116,VLOOKUP($I$4,'Цвет мет. опор'!A:B,2,0),"/",VLOOKUP($J$4,'Цвет лючка'!A:B,2,0),".",VLOOKUP($K$4,'Цвет столешницы'!A:B,2,FALSE))</f>
        <v>EVL648/А/40*40/ANT/ANT.U003</v>
      </c>
      <c r="C116" s="669" t="s">
        <v>1809</v>
      </c>
      <c r="D116" s="278" t="s">
        <v>52</v>
      </c>
      <c r="E116" s="670"/>
      <c r="F116" s="457">
        <v>39514</v>
      </c>
    </row>
    <row r="117" spans="1:6" s="14" customFormat="1" ht="27.6" customHeight="1">
      <c r="A117" s="138" t="s">
        <v>1937</v>
      </c>
      <c r="B117" s="267" t="str">
        <f>CONCATENATE(A117,VLOOKUP($I$4,'Цвет мет. опор'!A:B,2,0),"/",VLOOKUP($J$4,'Цвет лючка'!A:B,2,0),".",VLOOKUP($K$4,'Цвет столешницы'!A:B,2,FALSE))</f>
        <v>EVL649/А/40*40/ANT/ANT.U003</v>
      </c>
      <c r="C117" s="638"/>
      <c r="D117" s="263" t="s">
        <v>53</v>
      </c>
      <c r="E117" s="611"/>
      <c r="F117" s="390">
        <v>41386</v>
      </c>
    </row>
    <row r="118" spans="1:6" s="14" customFormat="1" ht="27.6" customHeight="1" thickBot="1">
      <c r="A118" s="139" t="s">
        <v>1938</v>
      </c>
      <c r="B118" s="267" t="str">
        <f>CONCATENATE(A118,VLOOKUP($I$4,'Цвет мет. опор'!A:B,2,0),"/",VLOOKUP($J$4,'Цвет лючка'!A:B,2,0),".",VLOOKUP($K$4,'Цвет столешницы'!A:B,2,FALSE))</f>
        <v>EVL650/А/40*40/ANT/ANT.U003</v>
      </c>
      <c r="C118" s="638"/>
      <c r="D118" s="263" t="s">
        <v>54</v>
      </c>
      <c r="E118" s="611"/>
      <c r="F118" s="390">
        <v>42600</v>
      </c>
    </row>
    <row r="119" spans="1:6" s="14" customFormat="1" ht="27.6" customHeight="1">
      <c r="A119" s="100" t="s">
        <v>1939</v>
      </c>
      <c r="B119" s="267" t="str">
        <f>CONCATENATE(A119,VLOOKUP($I$4,'Цвет мет. опор'!A:B,2,0),"/",VLOOKUP($J$4,'Цвет лючка'!A:B,2,0),".",VLOOKUP($K$4,'Цвет столешницы'!A:B,2,FALSE))</f>
        <v>EVL651/А/40*40/ANT/ANT.U003</v>
      </c>
      <c r="C119" s="638" t="s">
        <v>1810</v>
      </c>
      <c r="D119" s="263" t="s">
        <v>55</v>
      </c>
      <c r="E119" s="611"/>
      <c r="F119" s="390">
        <v>40407</v>
      </c>
    </row>
    <row r="120" spans="1:6" s="14" customFormat="1" ht="27.6" customHeight="1">
      <c r="A120" s="100" t="s">
        <v>1940</v>
      </c>
      <c r="B120" s="267" t="str">
        <f>CONCATENATE(A120,VLOOKUP($I$4,'Цвет мет. опор'!A:B,2,0),"/",VLOOKUP($J$4,'Цвет лючка'!A:B,2,0),".",VLOOKUP($K$4,'Цвет столешницы'!A:B,2,FALSE))</f>
        <v>EVL652/А/40*40/ANT/ANT.U003</v>
      </c>
      <c r="C120" s="638"/>
      <c r="D120" s="263" t="s">
        <v>56</v>
      </c>
      <c r="E120" s="611"/>
      <c r="F120" s="390">
        <v>42348</v>
      </c>
    </row>
    <row r="121" spans="1:6" s="14" customFormat="1" ht="27.6" customHeight="1">
      <c r="A121" s="100" t="s">
        <v>1941</v>
      </c>
      <c r="B121" s="267" t="str">
        <f>CONCATENATE(A121,VLOOKUP($I$4,'Цвет мет. опор'!A:B,2,0),"/",VLOOKUP($J$4,'Цвет лючка'!A:B,2,0),".",VLOOKUP($K$4,'Цвет столешницы'!A:B,2,FALSE))</f>
        <v>EVL653/А/40*40/ANT/ANT.U003</v>
      </c>
      <c r="C121" s="638"/>
      <c r="D121" s="263" t="s">
        <v>57</v>
      </c>
      <c r="E121" s="611"/>
      <c r="F121" s="390">
        <v>44009</v>
      </c>
    </row>
    <row r="122" spans="1:6" ht="27.6" customHeight="1">
      <c r="A122" s="81" t="s">
        <v>1942</v>
      </c>
      <c r="B122" s="267" t="str">
        <f>CONCATENATE(A122,VLOOKUP($I$4,'Цвет мет. опор'!A:B,2,0),"/",VLOOKUP($J$4,'Цвет лючка'!A:B,2,0),".",VLOOKUP($K$4,'Цвет столешницы'!A:B,2,FALSE))</f>
        <v>EVL654/А/40*40/ANT/ANT.U003</v>
      </c>
      <c r="C122" s="638" t="s">
        <v>1811</v>
      </c>
      <c r="D122" s="263" t="s">
        <v>58</v>
      </c>
      <c r="E122" s="611"/>
      <c r="F122" s="390">
        <v>55749</v>
      </c>
    </row>
    <row r="123" spans="1:6" ht="27.6" customHeight="1">
      <c r="A123" s="81" t="s">
        <v>1943</v>
      </c>
      <c r="B123" s="267" t="str">
        <f>CONCATENATE(A123,VLOOKUP($I$4,'Цвет мет. опор'!A:B,2,0),"/",VLOOKUP($J$4,'Цвет лючка'!A:B,2,0),".",VLOOKUP($K$4,'Цвет столешницы'!A:B,2,FALSE))</f>
        <v>EVL655/А/40*40/ANT/ANT.U003</v>
      </c>
      <c r="C123" s="638"/>
      <c r="D123" s="263" t="s">
        <v>59</v>
      </c>
      <c r="E123" s="611"/>
      <c r="F123" s="390">
        <v>57318</v>
      </c>
    </row>
    <row r="124" spans="1:6" ht="27.6" customHeight="1">
      <c r="A124" s="81" t="s">
        <v>1944</v>
      </c>
      <c r="B124" s="267" t="str">
        <f>CONCATENATE(A124,VLOOKUP($I$4,'Цвет мет. опор'!A:B,2,0),"/",VLOOKUP($J$4,'Цвет лючка'!A:B,2,0),".",VLOOKUP($K$4,'Цвет столешницы'!A:B,2,FALSE))</f>
        <v>EVL656/А/40*40/ANT/ANT.U003</v>
      </c>
      <c r="C124" s="638"/>
      <c r="D124" s="263" t="s">
        <v>60</v>
      </c>
      <c r="E124" s="611"/>
      <c r="F124" s="390">
        <v>60219</v>
      </c>
    </row>
    <row r="125" spans="1:6" ht="27.6" customHeight="1">
      <c r="A125" s="81" t="s">
        <v>1945</v>
      </c>
      <c r="B125" s="267" t="str">
        <f>CONCATENATE(A125,VLOOKUP($I$4,'Цвет мет. опор'!A:B,2,0),"/",VLOOKUP($J$4,'Цвет лючка'!A:B,2,0),".",VLOOKUP($K$4,'Цвет столешницы'!A:B,2,FALSE))</f>
        <v>EVL657/А/40*40/ANT/ANT.U003</v>
      </c>
      <c r="C125" s="638" t="s">
        <v>1812</v>
      </c>
      <c r="D125" s="263" t="s">
        <v>61</v>
      </c>
      <c r="E125" s="611"/>
      <c r="F125" s="390">
        <v>58291</v>
      </c>
    </row>
    <row r="126" spans="1:6" ht="27.6" customHeight="1">
      <c r="A126" s="81" t="s">
        <v>1946</v>
      </c>
      <c r="B126" s="267" t="str">
        <f>CONCATENATE(A126,VLOOKUP($I$4,'Цвет мет. опор'!A:B,2,0),"/",VLOOKUP($J$4,'Цвет лючка'!A:B,2,0),".",VLOOKUP($K$4,'Цвет столешницы'!A:B,2,FALSE))</f>
        <v>EVL658/А/40*40/ANT/ANT.U003</v>
      </c>
      <c r="C126" s="638"/>
      <c r="D126" s="263" t="s">
        <v>62</v>
      </c>
      <c r="E126" s="611"/>
      <c r="F126" s="390">
        <v>60800</v>
      </c>
    </row>
    <row r="127" spans="1:6" ht="27.6" customHeight="1">
      <c r="A127" s="81" t="s">
        <v>1947</v>
      </c>
      <c r="B127" s="267" t="str">
        <f>CONCATENATE(A127,VLOOKUP($I$4,'Цвет мет. опор'!A:B,2,0),"/",VLOOKUP($J$4,'Цвет лючка'!A:B,2,0),".",VLOOKUP($K$4,'Цвет столешницы'!A:B,2,FALSE))</f>
        <v>EVL659/А/40*40/ANT/ANT.U003</v>
      </c>
      <c r="C127" s="638"/>
      <c r="D127" s="263" t="s">
        <v>63</v>
      </c>
      <c r="E127" s="611"/>
      <c r="F127" s="390">
        <v>62916</v>
      </c>
    </row>
    <row r="128" spans="1:6" ht="27.6" customHeight="1">
      <c r="A128" s="81" t="s">
        <v>1948</v>
      </c>
      <c r="B128" s="267" t="str">
        <f>CONCATENATE(A128,VLOOKUP($I$4,'Цвет мет. опор'!A:B,2,0),"/",VLOOKUP($J$4,'Цвет лючка'!A:B,2,0),".",VLOOKUP($K$4,'Цвет столешницы'!A:B,2,FALSE))</f>
        <v>EVL660/А/40*40/ANT/ANT.U003</v>
      </c>
      <c r="C128" s="638" t="s">
        <v>1813</v>
      </c>
      <c r="D128" s="263" t="s">
        <v>64</v>
      </c>
      <c r="E128" s="611"/>
      <c r="F128" s="390">
        <v>58847</v>
      </c>
    </row>
    <row r="129" spans="1:6" ht="27.6" customHeight="1">
      <c r="A129" s="81" t="s">
        <v>1949</v>
      </c>
      <c r="B129" s="267" t="str">
        <f>CONCATENATE(A129,VLOOKUP($I$4,'Цвет мет. опор'!A:B,2,0),"/",VLOOKUP($J$4,'Цвет лючка'!A:B,2,0),".",VLOOKUP($K$4,'Цвет столешницы'!A:B,2,FALSE))</f>
        <v>EVL661/А/40*40/ANT/ANT.U003</v>
      </c>
      <c r="C129" s="638"/>
      <c r="D129" s="263" t="s">
        <v>65</v>
      </c>
      <c r="E129" s="611"/>
      <c r="F129" s="390">
        <v>62059</v>
      </c>
    </row>
    <row r="130" spans="1:6" ht="27.6" customHeight="1">
      <c r="A130" s="81" t="s">
        <v>1950</v>
      </c>
      <c r="B130" s="267" t="str">
        <f>CONCATENATE(A130,VLOOKUP($I$4,'Цвет мет. опор'!A:B,2,0),"/",VLOOKUP($J$4,'Цвет лючка'!A:B,2,0),".",VLOOKUP($K$4,'Цвет столешницы'!A:B,2,FALSE))</f>
        <v>EVL662/А/40*40/ANT/ANT.U003</v>
      </c>
      <c r="C130" s="638"/>
      <c r="D130" s="263" t="s">
        <v>66</v>
      </c>
      <c r="E130" s="611"/>
      <c r="F130" s="390">
        <v>64256</v>
      </c>
    </row>
    <row r="131" spans="1:6" ht="33" customHeight="1">
      <c r="A131" s="81" t="s">
        <v>1951</v>
      </c>
      <c r="B131" s="267" t="str">
        <f>CONCATENATE(A131,VLOOKUP($I$4,'Цвет мет. опор'!A:B,2,0),"/",VLOOKUP($J$4,'Цвет лючка'!A:B,2,0),".",VLOOKUP($K$4,'Цвет столешницы'!A:B,2,FALSE))</f>
        <v>EVL663/А/40*40/ANT/ANT.U003</v>
      </c>
      <c r="C131" s="638" t="s">
        <v>1814</v>
      </c>
      <c r="D131" s="263" t="s">
        <v>350</v>
      </c>
      <c r="E131" s="611"/>
      <c r="F131" s="390">
        <v>66343</v>
      </c>
    </row>
    <row r="132" spans="1:6" ht="33" customHeight="1">
      <c r="A132" s="81" t="s">
        <v>1952</v>
      </c>
      <c r="B132" s="267" t="str">
        <f>CONCATENATE(A132,VLOOKUP($I$4,'Цвет мет. опор'!A:B,2,0),"/",VLOOKUP($J$4,'Цвет лючка'!A:B,2,0),".",VLOOKUP($K$4,'Цвет столешницы'!A:B,2,FALSE))</f>
        <v>EVL664/А/40*40/ANT/ANT.U003</v>
      </c>
      <c r="C132" s="638"/>
      <c r="D132" s="263" t="s">
        <v>351</v>
      </c>
      <c r="E132" s="611"/>
      <c r="F132" s="390">
        <v>68435</v>
      </c>
    </row>
    <row r="133" spans="1:6" ht="33" customHeight="1" thickBot="1">
      <c r="A133" s="81" t="s">
        <v>1953</v>
      </c>
      <c r="B133" s="267" t="str">
        <f>CONCATENATE(A133,VLOOKUP($I$4,'Цвет мет. опор'!A:B,2,0),"/",VLOOKUP($J$4,'Цвет лючка'!A:B,2,0),".",VLOOKUP($K$4,'Цвет столешницы'!A:B,2,FALSE))</f>
        <v>EVL665/А/40*40/ANT/ANT.U003</v>
      </c>
      <c r="C133" s="638"/>
      <c r="D133" s="263" t="s">
        <v>352</v>
      </c>
      <c r="E133" s="611"/>
      <c r="F133" s="390">
        <v>72301</v>
      </c>
    </row>
    <row r="134" spans="1:6" ht="32.25" customHeight="1">
      <c r="A134" s="134" t="s">
        <v>1954</v>
      </c>
      <c r="B134" s="267" t="str">
        <f>CONCATENATE(A134,VLOOKUP($I$4,'Цвет мет. опор'!A:B,2,0),"/",VLOOKUP($J$4,'Цвет лючка'!A:B,2,0),".",VLOOKUP($K$4,'Цвет столешницы'!A:B,2,FALSE))</f>
        <v>EVL666/А/40*40/ANT/ANT.U003</v>
      </c>
      <c r="C134" s="638" t="s">
        <v>1815</v>
      </c>
      <c r="D134" s="263" t="s">
        <v>362</v>
      </c>
      <c r="E134" s="611"/>
      <c r="F134" s="390">
        <v>68847</v>
      </c>
    </row>
    <row r="135" spans="1:6" ht="32.25" customHeight="1">
      <c r="A135" s="135" t="s">
        <v>1955</v>
      </c>
      <c r="B135" s="267" t="str">
        <f>CONCATENATE(A135,VLOOKUP($I$4,'Цвет мет. опор'!A:B,2,0),"/",VLOOKUP($J$4,'Цвет лючка'!A:B,2,0),".",VLOOKUP($K$4,'Цвет столешницы'!A:B,2,FALSE))</f>
        <v>EVL667/А/40*40/ANT/ANT.U003</v>
      </c>
      <c r="C135" s="638"/>
      <c r="D135" s="263" t="s">
        <v>363</v>
      </c>
      <c r="E135" s="611"/>
      <c r="F135" s="390">
        <v>72588</v>
      </c>
    </row>
    <row r="136" spans="1:6" ht="32.25" customHeight="1" thickBot="1">
      <c r="A136" s="136" t="s">
        <v>1956</v>
      </c>
      <c r="B136" s="267" t="str">
        <f>CONCATENATE(A136,VLOOKUP($I$4,'Цвет мет. опор'!A:B,2,0),"/",VLOOKUP($J$4,'Цвет лючка'!A:B,2,0),".",VLOOKUP($K$4,'Цвет столешницы'!A:B,2,FALSE))</f>
        <v>EVL668/А/40*40/ANT/ANT.U003</v>
      </c>
      <c r="C136" s="638"/>
      <c r="D136" s="263" t="s">
        <v>364</v>
      </c>
      <c r="E136" s="611"/>
      <c r="F136" s="390">
        <v>75017</v>
      </c>
    </row>
    <row r="137" spans="1:6" ht="32.1" customHeight="1">
      <c r="A137" s="134" t="s">
        <v>1957</v>
      </c>
      <c r="B137" s="267" t="str">
        <f>CONCATENATE(A137,VLOOKUP($I$4,'Цвет мет. опор'!A:B,2,0),"/",VLOOKUP($J$4,'Цвет лючка'!A:B,2,0),".",VLOOKUP($K$4,'Цвет столешницы'!A:B,2,FALSE))</f>
        <v>EVL669/А/40*40/ANT/ANT.U003</v>
      </c>
      <c r="C137" s="638" t="s">
        <v>1816</v>
      </c>
      <c r="D137" s="263" t="s">
        <v>359</v>
      </c>
      <c r="E137" s="611"/>
      <c r="F137" s="390">
        <v>71350</v>
      </c>
    </row>
    <row r="138" spans="1:6" ht="32.1" customHeight="1">
      <c r="A138" s="135" t="s">
        <v>1958</v>
      </c>
      <c r="B138" s="267" t="str">
        <f>CONCATENATE(A138,VLOOKUP($I$4,'Цвет мет. опор'!A:B,2,0),"/",VLOOKUP($J$4,'Цвет лючка'!A:B,2,0),".",VLOOKUP($K$4,'Цвет столешницы'!A:B,2,FALSE))</f>
        <v>EVL670/А/40*40/ANT/ANT.U003</v>
      </c>
      <c r="C138" s="638"/>
      <c r="D138" s="263" t="s">
        <v>360</v>
      </c>
      <c r="E138" s="611"/>
      <c r="F138" s="390">
        <v>75233</v>
      </c>
    </row>
    <row r="139" spans="1:6" ht="32.1" customHeight="1" thickBot="1">
      <c r="A139" s="136" t="s">
        <v>1959</v>
      </c>
      <c r="B139" s="267" t="str">
        <f>CONCATENATE(A139,VLOOKUP($I$4,'Цвет мет. опор'!A:B,2,0),"/",VLOOKUP($J$4,'Цвет лючка'!A:B,2,0),".",VLOOKUP($K$4,'Цвет столешницы'!A:B,2,FALSE))</f>
        <v>EVL671/А/40*40/ANT/ANT.U003</v>
      </c>
      <c r="C139" s="638"/>
      <c r="D139" s="263" t="s">
        <v>361</v>
      </c>
      <c r="E139" s="611"/>
      <c r="F139" s="390">
        <v>78556</v>
      </c>
    </row>
    <row r="140" spans="1:6" ht="35.1" customHeight="1">
      <c r="A140" s="81" t="s">
        <v>1960</v>
      </c>
      <c r="B140" s="267" t="str">
        <f>CONCATENATE(A140,VLOOKUP($I$4,'Цвет мет. опор'!A:B,2,0),"/",VLOOKUP($J$4,'Цвет лючка'!A:B,2,0),".",VLOOKUP($K$4,'Цвет столешницы'!A:B,2,FALSE))</f>
        <v>EVL672/А/40*40/ANT/ANT.U003</v>
      </c>
      <c r="C140" s="638" t="s">
        <v>1817</v>
      </c>
      <c r="D140" s="263" t="s">
        <v>353</v>
      </c>
      <c r="E140" s="611"/>
      <c r="F140" s="390">
        <v>97927</v>
      </c>
    </row>
    <row r="141" spans="1:6" ht="35.1" customHeight="1">
      <c r="A141" s="81" t="s">
        <v>1961</v>
      </c>
      <c r="B141" s="267" t="str">
        <f>CONCATENATE(A141,VLOOKUP($I$4,'Цвет мет. опор'!A:B,2,0),"/",VLOOKUP($J$4,'Цвет лючка'!A:B,2,0),".",VLOOKUP($K$4,'Цвет столешницы'!A:B,2,FALSE))</f>
        <v>EVL673/А/40*40/ANT/ANT.U003</v>
      </c>
      <c r="C141" s="638"/>
      <c r="D141" s="282" t="s">
        <v>355</v>
      </c>
      <c r="E141" s="611"/>
      <c r="F141" s="390">
        <v>101064</v>
      </c>
    </row>
    <row r="142" spans="1:6" ht="35.1" customHeight="1">
      <c r="A142" s="81" t="s">
        <v>1962</v>
      </c>
      <c r="B142" s="267" t="str">
        <f>CONCATENATE(A142,VLOOKUP($I$4,'Цвет мет. опор'!A:B,2,0),"/",VLOOKUP($J$4,'Цвет лючка'!A:B,2,0),".",VLOOKUP($K$4,'Цвет столешницы'!A:B,2,FALSE))</f>
        <v>EVL674/А/40*40/ANT/ANT.U003</v>
      </c>
      <c r="C142" s="638"/>
      <c r="D142" s="263" t="s">
        <v>356</v>
      </c>
      <c r="E142" s="611"/>
      <c r="F142" s="390">
        <v>106865</v>
      </c>
    </row>
    <row r="143" spans="1:6" ht="35.1" customHeight="1">
      <c r="A143" s="81" t="s">
        <v>1963</v>
      </c>
      <c r="B143" s="267" t="str">
        <f>CONCATENATE(A143,VLOOKUP($I$4,'Цвет мет. опор'!A:B,2,0),"/",VLOOKUP($J$4,'Цвет лючка'!A:B,2,0),".",VLOOKUP($K$4,'Цвет столешницы'!A:B,2,FALSE))</f>
        <v>EVL675/А/40*40/ANT/ANT.U003</v>
      </c>
      <c r="C143" s="638" t="s">
        <v>1818</v>
      </c>
      <c r="D143" s="263" t="s">
        <v>658</v>
      </c>
      <c r="E143" s="611"/>
      <c r="F143" s="390">
        <v>101729</v>
      </c>
    </row>
    <row r="144" spans="1:6" ht="35.1" customHeight="1">
      <c r="A144" s="81" t="s">
        <v>1964</v>
      </c>
      <c r="B144" s="267" t="str">
        <f>CONCATENATE(A144,VLOOKUP($I$4,'Цвет мет. опор'!A:B,2,0),"/",VLOOKUP($J$4,'Цвет лючка'!A:B,2,0),".",VLOOKUP($K$4,'Цвет столешницы'!A:B,2,FALSE))</f>
        <v>EVL676/А/40*40/ANT/ANT.U003</v>
      </c>
      <c r="C144" s="638"/>
      <c r="D144" s="263" t="s">
        <v>659</v>
      </c>
      <c r="E144" s="611"/>
      <c r="F144" s="390">
        <v>107342</v>
      </c>
    </row>
    <row r="145" spans="1:6" ht="35.1" customHeight="1">
      <c r="A145" s="81" t="s">
        <v>1965</v>
      </c>
      <c r="B145" s="267" t="str">
        <f>CONCATENATE(A145,VLOOKUP($I$4,'Цвет мет. опор'!A:B,2,0),"/",VLOOKUP($J$4,'Цвет лючка'!A:B,2,0),".",VLOOKUP($K$4,'Цвет столешницы'!A:B,2,FALSE))</f>
        <v>EVL677/А/40*40/ANT/ANT.U003</v>
      </c>
      <c r="C145" s="638"/>
      <c r="D145" s="263" t="s">
        <v>660</v>
      </c>
      <c r="E145" s="611"/>
      <c r="F145" s="390">
        <v>110986</v>
      </c>
    </row>
    <row r="146" spans="1:6" ht="35.1" customHeight="1">
      <c r="A146" s="81" t="s">
        <v>1966</v>
      </c>
      <c r="B146" s="267" t="str">
        <f>CONCATENATE(A146,VLOOKUP($I$4,'Цвет мет. опор'!A:B,2,0),"/",VLOOKUP($J$4,'Цвет лючка'!A:B,2,0),".",VLOOKUP($K$4,'Цвет столешницы'!A:B,2,FALSE))</f>
        <v>EVL678/А/40*40/ANT/ANT.U003</v>
      </c>
      <c r="C146" s="638" t="s">
        <v>1819</v>
      </c>
      <c r="D146" s="263" t="s">
        <v>661</v>
      </c>
      <c r="E146" s="611"/>
      <c r="F146" s="390">
        <v>104999</v>
      </c>
    </row>
    <row r="147" spans="1:6" ht="35.1" customHeight="1">
      <c r="A147" s="81" t="s">
        <v>1967</v>
      </c>
      <c r="B147" s="267" t="str">
        <f>CONCATENATE(A147,VLOOKUP($I$4,'Цвет мет. опор'!A:B,2,0),"/",VLOOKUP($J$4,'Цвет лючка'!A:B,2,0),".",VLOOKUP($K$4,'Цвет столешницы'!A:B,2,FALSE))</f>
        <v>EVL679/А/40*40/ANT/ANT.U003</v>
      </c>
      <c r="C147" s="638"/>
      <c r="D147" s="263" t="s">
        <v>662</v>
      </c>
      <c r="E147" s="611"/>
      <c r="F147" s="390">
        <v>110823</v>
      </c>
    </row>
    <row r="148" spans="1:6" ht="35.1" customHeight="1">
      <c r="A148" s="81" t="s">
        <v>1968</v>
      </c>
      <c r="B148" s="267" t="str">
        <f>CONCATENATE(A148,VLOOKUP($I$4,'Цвет мет. опор'!A:B,2,0),"/",VLOOKUP($J$4,'Цвет лючка'!A:B,2,0),".",VLOOKUP($K$4,'Цвет столешницы'!A:B,2,FALSE))</f>
        <v>EVL680/А/40*40/ANT/ANT.U003</v>
      </c>
      <c r="C148" s="638"/>
      <c r="D148" s="263" t="s">
        <v>663</v>
      </c>
      <c r="E148" s="611"/>
      <c r="F148" s="390">
        <v>115808</v>
      </c>
    </row>
    <row r="149" spans="1:6" ht="16.5" thickBot="1">
      <c r="A149" s="99"/>
      <c r="B149" s="639" t="s">
        <v>26</v>
      </c>
      <c r="C149" s="639"/>
      <c r="D149" s="639"/>
      <c r="E149" s="639"/>
      <c r="F149" s="461"/>
    </row>
    <row r="150" spans="1:6" s="14" customFormat="1" ht="24.95" customHeight="1">
      <c r="A150" s="137" t="s">
        <v>1969</v>
      </c>
      <c r="B150" s="267" t="str">
        <f>CONCATENATE(A150,VLOOKUP($I$4,'Цвет мет. опор'!A:B,2,0),".",VLOOKUP($K$4,'Цвет столешницы'!A:B,2,FALSE))</f>
        <v>EVL800/А/40*40/ANT.U003</v>
      </c>
      <c r="C150" s="638" t="s">
        <v>1820</v>
      </c>
      <c r="D150" s="263" t="s">
        <v>341</v>
      </c>
      <c r="E150" s="611"/>
      <c r="F150" s="390">
        <v>33431</v>
      </c>
    </row>
    <row r="151" spans="1:6" s="14" customFormat="1" ht="24.95" customHeight="1">
      <c r="A151" s="138" t="s">
        <v>1970</v>
      </c>
      <c r="B151" s="267" t="str">
        <f>CONCATENATE(A151,VLOOKUP($I$4,'Цвет мет. опор'!A:B,2,0),".",VLOOKUP($K$4,'Цвет столешницы'!A:B,2,FALSE))</f>
        <v>EVL801/А/40*40/ANT.U003</v>
      </c>
      <c r="C151" s="638"/>
      <c r="D151" s="263" t="s">
        <v>300</v>
      </c>
      <c r="E151" s="611"/>
      <c r="F151" s="390">
        <v>34798</v>
      </c>
    </row>
    <row r="152" spans="1:6" s="14" customFormat="1" ht="24.95" customHeight="1">
      <c r="A152" s="138" t="s">
        <v>1971</v>
      </c>
      <c r="B152" s="267" t="str">
        <f>CONCATENATE(A152,VLOOKUP($I$4,'Цвет мет. опор'!A:B,2,0),".",VLOOKUP($K$4,'Цвет столешницы'!A:B,2,FALSE))</f>
        <v>EVL802/А/40*40/ANT.U003</v>
      </c>
      <c r="C152" s="638"/>
      <c r="D152" s="263" t="s">
        <v>301</v>
      </c>
      <c r="E152" s="611"/>
      <c r="F152" s="390">
        <v>36421</v>
      </c>
    </row>
    <row r="153" spans="1:6" s="14" customFormat="1" ht="24.95" customHeight="1">
      <c r="A153" s="138" t="s">
        <v>1972</v>
      </c>
      <c r="B153" s="267" t="str">
        <f>CONCATENATE(A153,VLOOKUP($I$4,'Цвет мет. опор'!A:B,2,0),".",VLOOKUP($K$4,'Цвет столешницы'!A:B,2,FALSE))</f>
        <v>EVL803/А/40*40/ANT.U003</v>
      </c>
      <c r="C153" s="638"/>
      <c r="D153" s="263" t="s">
        <v>302</v>
      </c>
      <c r="E153" s="611"/>
      <c r="F153" s="390">
        <v>38510</v>
      </c>
    </row>
    <row r="154" spans="1:6" ht="24.95" customHeight="1" thickBot="1">
      <c r="A154" s="136" t="s">
        <v>1973</v>
      </c>
      <c r="B154" s="267" t="str">
        <f>CONCATENATE(A154,VLOOKUP($I$4,'Цвет мет. опор'!A:B,2,0),".",VLOOKUP($K$4,'Цвет столешницы'!A:B,2,FALSE))</f>
        <v>EVL804/А/40*40/ANT.U003</v>
      </c>
      <c r="C154" s="638"/>
      <c r="D154" s="263" t="s">
        <v>342</v>
      </c>
      <c r="E154" s="611"/>
      <c r="F154" s="390">
        <v>40645</v>
      </c>
    </row>
    <row r="155" spans="1:6" ht="24.95" customHeight="1">
      <c r="A155" s="134" t="s">
        <v>1974</v>
      </c>
      <c r="B155" s="267" t="str">
        <f>CONCATENATE(A155,VLOOKUP($I$4,'Цвет мет. опор'!A:B,2,0),".",VLOOKUP($K$4,'Цвет столешницы'!A:B,2,FALSE))</f>
        <v>EVL805/А/40*40/ANT.U003</v>
      </c>
      <c r="C155" s="638" t="s">
        <v>1821</v>
      </c>
      <c r="D155" s="263" t="s">
        <v>348</v>
      </c>
      <c r="E155" s="611"/>
      <c r="F155" s="390">
        <v>56580</v>
      </c>
    </row>
    <row r="156" spans="1:6" ht="24.95" customHeight="1">
      <c r="A156" s="135" t="s">
        <v>1975</v>
      </c>
      <c r="B156" s="267" t="str">
        <f>CONCATENATE(A156,VLOOKUP($I$4,'Цвет мет. опор'!A:B,2,0),".",VLOOKUP($K$4,'Цвет столешницы'!A:B,2,FALSE))</f>
        <v>EVL806/А/40*40/ANT.U003</v>
      </c>
      <c r="C156" s="638"/>
      <c r="D156" s="263" t="s">
        <v>350</v>
      </c>
      <c r="E156" s="611"/>
      <c r="F156" s="390">
        <v>58886</v>
      </c>
    </row>
    <row r="157" spans="1:6" ht="24.95" customHeight="1">
      <c r="A157" s="135" t="s">
        <v>1976</v>
      </c>
      <c r="B157" s="267" t="str">
        <f>CONCATENATE(A157,VLOOKUP($I$4,'Цвет мет. опор'!A:B,2,0),".",VLOOKUP($K$4,'Цвет столешницы'!A:B,2,FALSE))</f>
        <v>EVL807/А/40*40/ANT.U003</v>
      </c>
      <c r="C157" s="638"/>
      <c r="D157" s="263" t="s">
        <v>351</v>
      </c>
      <c r="E157" s="611"/>
      <c r="F157" s="390">
        <v>61632</v>
      </c>
    </row>
    <row r="158" spans="1:6" ht="24.95" customHeight="1">
      <c r="A158" s="135" t="s">
        <v>1977</v>
      </c>
      <c r="B158" s="267" t="str">
        <f>CONCATENATE(A158,VLOOKUP($I$4,'Цвет мет. опор'!A:B,2,0),".",VLOOKUP($K$4,'Цвет столешницы'!A:B,2,FALSE))</f>
        <v>EVL808/А/40*40/ANT.U003</v>
      </c>
      <c r="C158" s="638"/>
      <c r="D158" s="263" t="s">
        <v>352</v>
      </c>
      <c r="E158" s="611"/>
      <c r="F158" s="390">
        <v>72828</v>
      </c>
    </row>
    <row r="159" spans="1:6" ht="24.95" customHeight="1" thickBot="1">
      <c r="A159" s="136" t="s">
        <v>1978</v>
      </c>
      <c r="B159" s="267" t="str">
        <f>CONCATENATE(A159,VLOOKUP($I$4,'Цвет мет. опор'!A:B,2,0),".",VLOOKUP($K$4,'Цвет столешницы'!A:B,2,FALSE))</f>
        <v>EVL809/А/40*40/ANT.U003</v>
      </c>
      <c r="C159" s="638"/>
      <c r="D159" s="263" t="s">
        <v>353</v>
      </c>
      <c r="E159" s="611"/>
      <c r="F159" s="390">
        <v>77002</v>
      </c>
    </row>
    <row r="160" spans="1:6" ht="24.95" customHeight="1">
      <c r="A160" s="81" t="s">
        <v>1979</v>
      </c>
      <c r="B160" s="267" t="str">
        <f>CONCATENATE(A160,VLOOKUP($I$4,'Цвет мет. опор'!A:B,2,0),".",VLOOKUP($K$4,'Цвет столешницы'!A:B,2,FALSE))</f>
        <v>EVL810/А/40*40/ANT.U003</v>
      </c>
      <c r="C160" s="638" t="s">
        <v>1822</v>
      </c>
      <c r="D160" s="263" t="s">
        <v>354</v>
      </c>
      <c r="E160" s="611"/>
      <c r="F160" s="390">
        <v>78501</v>
      </c>
    </row>
    <row r="161" spans="1:11" ht="24.95" customHeight="1">
      <c r="A161" s="81" t="s">
        <v>1980</v>
      </c>
      <c r="B161" s="267" t="str">
        <f>CONCATENATE(A161,VLOOKUP($I$4,'Цвет мет. опор'!A:B,2,0),".",VLOOKUP($K$4,'Цвет столешницы'!A:B,2,FALSE))</f>
        <v>EVL811/А/40*40/ANT.U003</v>
      </c>
      <c r="C161" s="638"/>
      <c r="D161" s="263" t="s">
        <v>353</v>
      </c>
      <c r="E161" s="611"/>
      <c r="F161" s="390">
        <v>86116</v>
      </c>
    </row>
    <row r="162" spans="1:11" ht="24.95" customHeight="1">
      <c r="A162" s="81" t="s">
        <v>1981</v>
      </c>
      <c r="B162" s="267" t="str">
        <f>CONCATENATE(A162,VLOOKUP($I$4,'Цвет мет. опор'!A:B,2,0),".",VLOOKUP($K$4,'Цвет столешницы'!A:B,2,FALSE))</f>
        <v>EVL812/А/40*40/ANT.U003</v>
      </c>
      <c r="C162" s="638"/>
      <c r="D162" s="263" t="s">
        <v>355</v>
      </c>
      <c r="E162" s="611"/>
      <c r="F162" s="390">
        <v>90236</v>
      </c>
    </row>
    <row r="163" spans="1:11" ht="24.95" customHeight="1">
      <c r="A163" s="81" t="s">
        <v>1982</v>
      </c>
      <c r="B163" s="267" t="str">
        <f>CONCATENATE(A163,VLOOKUP($I$4,'Цвет мет. опор'!A:B,2,0),".",VLOOKUP($K$4,'Цвет столешницы'!A:B,2,FALSE))</f>
        <v>EVL813/А/40*40/ANT.U003</v>
      </c>
      <c r="C163" s="638"/>
      <c r="D163" s="263" t="s">
        <v>356</v>
      </c>
      <c r="E163" s="611"/>
      <c r="F163" s="390">
        <v>92916</v>
      </c>
    </row>
    <row r="164" spans="1:11" ht="24.95" customHeight="1" thickBot="1">
      <c r="A164" s="81" t="s">
        <v>1983</v>
      </c>
      <c r="B164" s="267" t="str">
        <f>CONCATENATE(A164,VLOOKUP($I$4,'Цвет мет. опор'!A:B,2,0),".",VLOOKUP($K$4,'Цвет столешницы'!A:B,2,FALSE))</f>
        <v>EVL814/А/40*40/ANT.U003</v>
      </c>
      <c r="C164" s="638"/>
      <c r="D164" s="263" t="s">
        <v>357</v>
      </c>
      <c r="E164" s="611"/>
      <c r="F164" s="390">
        <v>96325</v>
      </c>
    </row>
    <row r="165" spans="1:11" ht="29.1" customHeight="1">
      <c r="A165" s="145" t="s">
        <v>1984</v>
      </c>
      <c r="B165" s="267" t="str">
        <f>CONCATENATE(A165,VLOOKUP($I$4,'Цвет мет. опор'!A:B,2,0),".",VLOOKUP($K$4,'Цвет столешницы'!A:B,2,FALSE))</f>
        <v>EVL841/А/40*40/ANT.U003</v>
      </c>
      <c r="C165" s="638" t="s">
        <v>2040</v>
      </c>
      <c r="D165" s="263" t="s">
        <v>658</v>
      </c>
      <c r="E165" s="611"/>
      <c r="F165" s="390">
        <v>88785</v>
      </c>
    </row>
    <row r="166" spans="1:11" ht="29.1" customHeight="1">
      <c r="A166" s="146" t="s">
        <v>1985</v>
      </c>
      <c r="B166" s="267" t="str">
        <f>CONCATENATE(A166,VLOOKUP($I$4,'Цвет мет. опор'!A:B,2,0),".",VLOOKUP($K$4,'Цвет столешницы'!A:B,2,FALSE))</f>
        <v>EVL842/А/40*40/ANT.U003</v>
      </c>
      <c r="C166" s="638"/>
      <c r="D166" s="263" t="s">
        <v>659</v>
      </c>
      <c r="E166" s="611"/>
      <c r="F166" s="390">
        <v>93024</v>
      </c>
    </row>
    <row r="167" spans="1:11" ht="29.1" customHeight="1">
      <c r="A167" s="146" t="s">
        <v>1986</v>
      </c>
      <c r="B167" s="267" t="str">
        <f>CONCATENATE(A167,VLOOKUP($I$4,'Цвет мет. опор'!A:B,2,0),".",VLOOKUP($K$4,'Цвет столешницы'!A:B,2,FALSE))</f>
        <v>EVL843/А/40*40/ANT.U003</v>
      </c>
      <c r="C167" s="638"/>
      <c r="D167" s="263" t="s">
        <v>660</v>
      </c>
      <c r="E167" s="611"/>
      <c r="F167" s="390">
        <v>95812</v>
      </c>
    </row>
    <row r="168" spans="1:11" ht="29.1" customHeight="1" thickBot="1">
      <c r="A168" s="147" t="s">
        <v>1987</v>
      </c>
      <c r="B168" s="267" t="str">
        <f>CONCATENATE(A168,VLOOKUP($I$4,'Цвет мет. опор'!A:B,2,0),".",VLOOKUP($K$4,'Цвет столешницы'!A:B,2,FALSE))</f>
        <v>EVL844/А/40*40/ANT.U003</v>
      </c>
      <c r="C168" s="638"/>
      <c r="D168" s="263" t="s">
        <v>1347</v>
      </c>
      <c r="E168" s="611"/>
      <c r="F168" s="390">
        <v>98159</v>
      </c>
    </row>
    <row r="169" spans="1:11" ht="18.75" customHeight="1">
      <c r="B169"/>
      <c r="C169" s="216" t="s">
        <v>2002</v>
      </c>
      <c r="H169" s="671"/>
      <c r="I169" s="671"/>
      <c r="K169" s="96"/>
    </row>
    <row r="170" spans="1:11" ht="22.5" customHeight="1">
      <c r="B170"/>
      <c r="C170" s="82" t="s">
        <v>1773</v>
      </c>
      <c r="D170" s="194"/>
      <c r="E170" s="82"/>
      <c r="F170" s="82"/>
      <c r="G170" s="82"/>
      <c r="H170" s="671"/>
      <c r="I170" s="671"/>
    </row>
    <row r="171" spans="1:11" ht="47.25">
      <c r="B171" s="207" t="s">
        <v>1739</v>
      </c>
      <c r="C171" s="201" t="s">
        <v>1740</v>
      </c>
      <c r="D171" s="199" t="s">
        <v>1741</v>
      </c>
      <c r="E171" s="200" t="s">
        <v>1743</v>
      </c>
      <c r="F171" s="650" t="s">
        <v>1744</v>
      </c>
      <c r="G171" s="650"/>
    </row>
    <row r="172" spans="1:11" ht="15.75">
      <c r="B172"/>
      <c r="C172" s="202" t="s">
        <v>1745</v>
      </c>
      <c r="D172" s="203" t="s">
        <v>1746</v>
      </c>
      <c r="E172" s="203" t="s">
        <v>1746</v>
      </c>
      <c r="F172" s="7" t="s">
        <v>816</v>
      </c>
      <c r="G172" s="8" t="s">
        <v>635</v>
      </c>
    </row>
    <row r="173" spans="1:11" ht="15.75">
      <c r="B173"/>
      <c r="C173" s="202" t="s">
        <v>1747</v>
      </c>
      <c r="D173" s="204" t="s">
        <v>2106</v>
      </c>
      <c r="E173" s="204" t="s">
        <v>1750</v>
      </c>
      <c r="F173" s="464" t="s">
        <v>2729</v>
      </c>
      <c r="G173" s="203" t="s">
        <v>2730</v>
      </c>
    </row>
    <row r="174" spans="1:11" ht="15" customHeight="1">
      <c r="B174"/>
      <c r="C174" s="81"/>
      <c r="D174" s="203" t="s">
        <v>2107</v>
      </c>
      <c r="E174" s="203" t="s">
        <v>1748</v>
      </c>
      <c r="F174" s="7" t="s">
        <v>828</v>
      </c>
      <c r="G174" s="203" t="s">
        <v>820</v>
      </c>
    </row>
    <row r="175" spans="1:11">
      <c r="B175"/>
      <c r="C175" s="81"/>
      <c r="D175" s="81"/>
      <c r="E175" s="81"/>
      <c r="F175" s="7" t="s">
        <v>821</v>
      </c>
      <c r="G175" s="203" t="s">
        <v>634</v>
      </c>
    </row>
    <row r="176" spans="1:11" ht="15" customHeight="1">
      <c r="B176"/>
      <c r="C176" s="96"/>
      <c r="D176" s="81"/>
      <c r="E176" s="81"/>
      <c r="F176" s="7" t="s">
        <v>1119</v>
      </c>
      <c r="G176" s="8" t="s">
        <v>827</v>
      </c>
    </row>
    <row r="177" spans="2:7">
      <c r="B177"/>
      <c r="D177" s="81"/>
      <c r="E177" s="81"/>
      <c r="F177" s="5" t="s">
        <v>2006</v>
      </c>
      <c r="G177" s="221" t="s">
        <v>2067</v>
      </c>
    </row>
    <row r="178" spans="2:7">
      <c r="B178"/>
    </row>
    <row r="179" spans="2:7">
      <c r="B179"/>
    </row>
    <row r="180" spans="2:7" ht="15" customHeight="1">
      <c r="B180"/>
    </row>
    <row r="181" spans="2:7">
      <c r="B181"/>
    </row>
    <row r="182" spans="2:7" ht="15" customHeight="1">
      <c r="B182"/>
    </row>
    <row r="183" spans="2:7" ht="15" customHeight="1">
      <c r="B183"/>
    </row>
    <row r="184" spans="2:7" ht="15" customHeight="1">
      <c r="B184"/>
    </row>
    <row r="185" spans="2:7">
      <c r="B185"/>
    </row>
    <row r="186" spans="2:7">
      <c r="B186"/>
    </row>
  </sheetData>
  <mergeCells count="104">
    <mergeCell ref="H170:I170"/>
    <mergeCell ref="H169:I169"/>
    <mergeCell ref="E45:E48"/>
    <mergeCell ref="E28:E30"/>
    <mergeCell ref="C131:C133"/>
    <mergeCell ref="E131:E133"/>
    <mergeCell ref="C134:C136"/>
    <mergeCell ref="C31:C32"/>
    <mergeCell ref="I2:K2"/>
    <mergeCell ref="G2:G4"/>
    <mergeCell ref="C21:C22"/>
    <mergeCell ref="E21:E22"/>
    <mergeCell ref="C23:C25"/>
    <mergeCell ref="E23:E25"/>
    <mergeCell ref="C26:C27"/>
    <mergeCell ref="E26:E27"/>
    <mergeCell ref="C6:C9"/>
    <mergeCell ref="E6:E9"/>
    <mergeCell ref="C10:C14"/>
    <mergeCell ref="E10:E14"/>
    <mergeCell ref="C15:C19"/>
    <mergeCell ref="E15:E19"/>
    <mergeCell ref="B2:F2"/>
    <mergeCell ref="B3:F4"/>
    <mergeCell ref="E134:E136"/>
    <mergeCell ref="C49:C51"/>
    <mergeCell ref="I1:K1"/>
    <mergeCell ref="E31:E32"/>
    <mergeCell ref="C61:C63"/>
    <mergeCell ref="E61:E63"/>
    <mergeCell ref="C64:C66"/>
    <mergeCell ref="E64:E66"/>
    <mergeCell ref="C28:C30"/>
    <mergeCell ref="C128:C130"/>
    <mergeCell ref="E128:E130"/>
    <mergeCell ref="C67:C69"/>
    <mergeCell ref="E67:E69"/>
    <mergeCell ref="C33:C34"/>
    <mergeCell ref="E33:E34"/>
    <mergeCell ref="C55:C56"/>
    <mergeCell ref="E49:E51"/>
    <mergeCell ref="C52:C54"/>
    <mergeCell ref="E52:E54"/>
    <mergeCell ref="C35:C36"/>
    <mergeCell ref="E35:E36"/>
    <mergeCell ref="C37:C40"/>
    <mergeCell ref="E37:E40"/>
    <mergeCell ref="E41:E44"/>
    <mergeCell ref="C41:C44"/>
    <mergeCell ref="C45:C48"/>
    <mergeCell ref="C113:C115"/>
    <mergeCell ref="E113:E115"/>
    <mergeCell ref="C87:C91"/>
    <mergeCell ref="E87:E91"/>
    <mergeCell ref="C92:C96"/>
    <mergeCell ref="E92:E96"/>
    <mergeCell ref="C76:C78"/>
    <mergeCell ref="E76:E78"/>
    <mergeCell ref="C82:C86"/>
    <mergeCell ref="E82:E86"/>
    <mergeCell ref="A112:E112"/>
    <mergeCell ref="C70:C72"/>
    <mergeCell ref="E70:E72"/>
    <mergeCell ref="C73:C75"/>
    <mergeCell ref="E73:E75"/>
    <mergeCell ref="E55:E56"/>
    <mergeCell ref="C57:C58"/>
    <mergeCell ref="E57:E58"/>
    <mergeCell ref="C59:C60"/>
    <mergeCell ref="E59:E60"/>
    <mergeCell ref="C150:C154"/>
    <mergeCell ref="E150:E154"/>
    <mergeCell ref="C155:C159"/>
    <mergeCell ref="E155:E159"/>
    <mergeCell ref="C140:C142"/>
    <mergeCell ref="C143:C145"/>
    <mergeCell ref="C137:C139"/>
    <mergeCell ref="C160:C164"/>
    <mergeCell ref="E160:E164"/>
    <mergeCell ref="B149:E149"/>
    <mergeCell ref="F171:G171"/>
    <mergeCell ref="E80:E81"/>
    <mergeCell ref="C80:C81"/>
    <mergeCell ref="C165:C168"/>
    <mergeCell ref="E165:E168"/>
    <mergeCell ref="C146:C148"/>
    <mergeCell ref="E140:E142"/>
    <mergeCell ref="E143:E145"/>
    <mergeCell ref="E146:E148"/>
    <mergeCell ref="E125:E127"/>
    <mergeCell ref="C116:C118"/>
    <mergeCell ref="E116:E118"/>
    <mergeCell ref="C97:C101"/>
    <mergeCell ref="E97:E101"/>
    <mergeCell ref="C102:C106"/>
    <mergeCell ref="E102:E106"/>
    <mergeCell ref="C107:C111"/>
    <mergeCell ref="E107:E111"/>
    <mergeCell ref="C119:C121"/>
    <mergeCell ref="E119:E121"/>
    <mergeCell ref="C122:C124"/>
    <mergeCell ref="E122:E124"/>
    <mergeCell ref="C125:C127"/>
    <mergeCell ref="E137:E139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80" orientation="portrait" r:id="rId1"/>
  <rowBreaks count="4" manualBreakCount="4">
    <brk id="34" max="16383" man="1"/>
    <brk id="66" max="16383" man="1"/>
    <brk id="130" max="16383" man="1"/>
    <brk id="159" max="16383" man="1"/>
  </rowBreaks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 xr:uid="{00000000-0002-0000-0600-000000000000}">
          <x14:formula1>
            <xm:f>'Цвет мет. опор'!A2:A29</xm:f>
          </x14:formula1>
          <xm:sqref>I4</xm:sqref>
        </x14:dataValidation>
        <x14:dataValidation type="list" allowBlank="1" showInputMessage="1" showErrorMessage="1" xr:uid="{00000000-0002-0000-0600-000001000000}">
          <x14:formula1>
            <xm:f>'Цвет лючка'!A2:A30</xm:f>
          </x14:formula1>
          <xm:sqref>J4</xm:sqref>
        </x14:dataValidation>
        <x14:dataValidation type="list" allowBlank="1" showInputMessage="1" showErrorMessage="1" xr:uid="{00000000-0002-0000-0600-000002000000}">
          <x14:formula1>
            <xm:f>'Цвет столешницы'!A2:A26</xm:f>
          </x14:formula1>
          <xm:sqref>K4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K183"/>
  <sheetViews>
    <sheetView topLeftCell="B1" zoomScaleNormal="100" workbookViewId="0">
      <selection activeCell="K16" sqref="K16"/>
    </sheetView>
  </sheetViews>
  <sheetFormatPr defaultRowHeight="15"/>
  <cols>
    <col min="1" max="1" width="16.7109375" hidden="1" customWidth="1"/>
    <col min="2" max="2" width="20.28515625" customWidth="1"/>
    <col min="3" max="3" width="24.140625" customWidth="1"/>
    <col min="4" max="4" width="19.7109375" customWidth="1"/>
    <col min="5" max="5" width="27.7109375" customWidth="1"/>
    <col min="6" max="7" width="13.7109375" customWidth="1"/>
    <col min="8" max="8" width="10.85546875" customWidth="1"/>
    <col min="9" max="9" width="21.7109375" customWidth="1"/>
    <col min="10" max="10" width="16.7109375" customWidth="1"/>
    <col min="11" max="11" width="22.28515625" customWidth="1"/>
    <col min="12" max="12" width="23.7109375" customWidth="1"/>
  </cols>
  <sheetData>
    <row r="1" spans="1:11" ht="110.1" customHeight="1">
      <c r="B1" s="31" t="s">
        <v>2114</v>
      </c>
      <c r="D1" s="31"/>
      <c r="F1" s="255">
        <f>Складская!F1</f>
        <v>46133</v>
      </c>
      <c r="H1" s="536"/>
    </row>
    <row r="2" spans="1:11" ht="36" customHeight="1">
      <c r="B2" s="646" t="s">
        <v>2127</v>
      </c>
      <c r="C2" s="646"/>
      <c r="D2" s="646"/>
      <c r="E2" s="646"/>
      <c r="F2" s="646"/>
      <c r="G2" s="666"/>
      <c r="I2" s="656" t="s">
        <v>1321</v>
      </c>
      <c r="J2" s="657"/>
      <c r="K2" s="657"/>
    </row>
    <row r="3" spans="1:11" ht="33" customHeight="1">
      <c r="B3" s="667" t="s">
        <v>2734</v>
      </c>
      <c r="C3" s="667"/>
      <c r="D3" s="667"/>
      <c r="E3" s="667"/>
      <c r="F3" s="667"/>
      <c r="G3" s="666"/>
      <c r="I3" s="29" t="s">
        <v>818</v>
      </c>
      <c r="J3" s="29" t="s">
        <v>819</v>
      </c>
      <c r="K3" s="29" t="s">
        <v>817</v>
      </c>
    </row>
    <row r="4" spans="1:11" ht="31.5" customHeight="1" thickBot="1">
      <c r="B4" s="668"/>
      <c r="C4" s="668"/>
      <c r="D4" s="668"/>
      <c r="E4" s="668"/>
      <c r="F4" s="668"/>
      <c r="G4" s="666"/>
      <c r="I4" s="110" t="s">
        <v>634</v>
      </c>
      <c r="J4" s="110" t="s">
        <v>634</v>
      </c>
      <c r="K4" s="110" t="s">
        <v>827</v>
      </c>
    </row>
    <row r="5" spans="1:11" ht="25.5">
      <c r="A5" s="287" t="s">
        <v>10</v>
      </c>
      <c r="B5" s="279" t="s">
        <v>10</v>
      </c>
      <c r="C5" s="279" t="s">
        <v>11</v>
      </c>
      <c r="D5" s="279" t="s">
        <v>12</v>
      </c>
      <c r="E5" s="279" t="s">
        <v>13</v>
      </c>
      <c r="F5" s="388" t="s">
        <v>2735</v>
      </c>
    </row>
    <row r="6" spans="1:11" ht="15.95" customHeight="1">
      <c r="A6" s="91" t="s">
        <v>972</v>
      </c>
      <c r="B6" s="267" t="str">
        <f>CONCATENATE(A6,VLOOKUP($I$4,'Цвет мет. опор'!A:B,2,0),"/",VLOOKUP($J$4,'Цвет лючка'!A:B,2,0),".",VLOOKUP($K$4,'Цвет столешницы'!A:B,2,FALSE))</f>
        <v>EVL113/О/40*40/ANT/ANT.U003</v>
      </c>
      <c r="C6" s="591" t="s">
        <v>482</v>
      </c>
      <c r="D6" s="268" t="s">
        <v>19</v>
      </c>
      <c r="E6" s="611"/>
      <c r="F6" s="390">
        <v>20279</v>
      </c>
    </row>
    <row r="7" spans="1:11" ht="15.95" customHeight="1">
      <c r="A7" s="91" t="s">
        <v>973</v>
      </c>
      <c r="B7" s="267" t="str">
        <f>CONCATENATE(A7,VLOOKUP($I$4,'Цвет мет. опор'!A:B,2,0),"/",VLOOKUP($J$4,'Цвет лючка'!A:B,2,0),".",VLOOKUP($K$4,'Цвет столешницы'!A:B,2,FALSE))</f>
        <v>EVL114/О/40*40/ANT/ANT.U003</v>
      </c>
      <c r="C7" s="591"/>
      <c r="D7" s="268" t="s">
        <v>27</v>
      </c>
      <c r="E7" s="611"/>
      <c r="F7" s="390">
        <v>21097</v>
      </c>
    </row>
    <row r="8" spans="1:11" ht="15.95" customHeight="1">
      <c r="A8" s="91" t="s">
        <v>974</v>
      </c>
      <c r="B8" s="267" t="str">
        <f>CONCATENATE(A8,VLOOKUP($I$4,'Цвет мет. опор'!A:B,2,0),"/",VLOOKUP($J$4,'Цвет лючка'!A:B,2,0),".",VLOOKUP($K$4,'Цвет столешницы'!A:B,2,FALSE))</f>
        <v>EVL115/О/40*40/ANT/ANT.U003</v>
      </c>
      <c r="C8" s="591"/>
      <c r="D8" s="268" t="s">
        <v>28</v>
      </c>
      <c r="E8" s="611"/>
      <c r="F8" s="390">
        <v>21620</v>
      </c>
    </row>
    <row r="9" spans="1:11" ht="15.95" customHeight="1">
      <c r="A9" s="91" t="s">
        <v>975</v>
      </c>
      <c r="B9" s="267" t="str">
        <f>CONCATENATE(A9,VLOOKUP($I$4,'Цвет мет. опор'!A:B,2,0),"/",VLOOKUP($J$4,'Цвет лючка'!A:B,2,0),".",VLOOKUP($K$4,'Цвет столешницы'!A:B,2,FALSE))</f>
        <v>EVL116/О/40*40/ANT/ANT.U003</v>
      </c>
      <c r="C9" s="591"/>
      <c r="D9" s="268" t="s">
        <v>29</v>
      </c>
      <c r="E9" s="611"/>
      <c r="F9" s="390">
        <v>22587</v>
      </c>
    </row>
    <row r="10" spans="1:11" ht="15.95" customHeight="1">
      <c r="A10" s="91" t="s">
        <v>976</v>
      </c>
      <c r="B10" s="267" t="str">
        <f>CONCATENATE(A10,VLOOKUP($I$4,'Цвет мет. опор'!A:B,2,0),"/",VLOOKUP($J$4,'Цвет лючка'!A:B,2,0),".",VLOOKUP($K$4,'Цвет столешницы'!A:B,2,FALSE))</f>
        <v>EVL100/О/40*40/ANT/ANT.U003</v>
      </c>
      <c r="C10" s="591" t="s">
        <v>483</v>
      </c>
      <c r="D10" s="268" t="s">
        <v>30</v>
      </c>
      <c r="E10" s="611"/>
      <c r="F10" s="390">
        <v>21193</v>
      </c>
    </row>
    <row r="11" spans="1:11" ht="15.95" customHeight="1">
      <c r="A11" s="91" t="s">
        <v>977</v>
      </c>
      <c r="B11" s="267" t="str">
        <f>CONCATENATE(A11,VLOOKUP($I$4,'Цвет мет. опор'!A:B,2,0),"/",VLOOKUP($J$4,'Цвет лючка'!A:B,2,0),".",VLOOKUP($K$4,'Цвет столешницы'!A:B,2,FALSE))</f>
        <v>EVL101/О/40*40/ANT/ANT.U003</v>
      </c>
      <c r="C11" s="591"/>
      <c r="D11" s="268" t="s">
        <v>31</v>
      </c>
      <c r="E11" s="611"/>
      <c r="F11" s="390">
        <v>22145</v>
      </c>
    </row>
    <row r="12" spans="1:11" ht="15.95" customHeight="1">
      <c r="A12" s="117" t="s">
        <v>534</v>
      </c>
      <c r="B12" s="267" t="str">
        <f>CONCATENATE(A12,VLOOKUP($I$4,'Цвет мет. опор'!A:B,2,0),"/",VLOOKUP($J$4,'Цвет лючка'!A:B,2,0),".",VLOOKUP($K$4,'Цвет столешницы'!A:B,2,FALSE))</f>
        <v>EVL102/0/40*40ANT/ANT.U003</v>
      </c>
      <c r="C12" s="591"/>
      <c r="D12" s="268" t="s">
        <v>32</v>
      </c>
      <c r="E12" s="611"/>
      <c r="F12" s="390">
        <v>22982</v>
      </c>
    </row>
    <row r="13" spans="1:11" ht="15.95" customHeight="1">
      <c r="A13" s="117" t="s">
        <v>535</v>
      </c>
      <c r="B13" s="267" t="str">
        <f>CONCATENATE(A13,VLOOKUP($I$4,'Цвет мет. опор'!A:B,2,0),"/",VLOOKUP($J$4,'Цвет лючка'!A:B,2,0),".",VLOOKUP($K$4,'Цвет столешницы'!A:B,2,FALSE))</f>
        <v>EVL103/0/40*40ANT/ANT.U003</v>
      </c>
      <c r="C13" s="591"/>
      <c r="D13" s="268" t="s">
        <v>33</v>
      </c>
      <c r="E13" s="611"/>
      <c r="F13" s="390">
        <v>23687</v>
      </c>
    </row>
    <row r="14" spans="1:11" ht="15.95" customHeight="1">
      <c r="A14" s="91" t="s">
        <v>978</v>
      </c>
      <c r="B14" s="267" t="str">
        <f>CONCATENATE(A14,VLOOKUP($I$4,'Цвет мет. опор'!A:B,2,0),"/",VLOOKUP($J$4,'Цвет лючка'!A:B,2,0),".",VLOOKUP($K$4,'Цвет столешницы'!A:B,2,FALSE))</f>
        <v>EVL104/О/40*40/ANT/ANT.U003</v>
      </c>
      <c r="C14" s="591"/>
      <c r="D14" s="268" t="s">
        <v>336</v>
      </c>
      <c r="E14" s="611"/>
      <c r="F14" s="390">
        <v>24534</v>
      </c>
    </row>
    <row r="15" spans="1:11" ht="15.95" customHeight="1">
      <c r="A15" s="91" t="s">
        <v>979</v>
      </c>
      <c r="B15" s="267" t="str">
        <f>CONCATENATE(A15,VLOOKUP($I$4,'Цвет мет. опор'!A:B,2,0),"/",VLOOKUP($J$4,'Цвет лючка'!A:B,2,0),".",VLOOKUP($K$4,'Цвет столешницы'!A:B,2,FALSE))</f>
        <v>EVL117/О/40*40/ANT/ANT.U003</v>
      </c>
      <c r="C15" s="591" t="s">
        <v>484</v>
      </c>
      <c r="D15" s="268" t="s">
        <v>34</v>
      </c>
      <c r="E15" s="611"/>
      <c r="F15" s="390">
        <v>21512</v>
      </c>
    </row>
    <row r="16" spans="1:11" ht="15.95" customHeight="1">
      <c r="A16" s="91" t="s">
        <v>980</v>
      </c>
      <c r="B16" s="267" t="str">
        <f>CONCATENATE(A16,VLOOKUP($I$4,'Цвет мет. опор'!A:B,2,0),"/",VLOOKUP($J$4,'Цвет лючка'!A:B,2,0),".",VLOOKUP($K$4,'Цвет столешницы'!A:B,2,FALSE))</f>
        <v>EVL118/О/40*40/ANT/ANT.U003</v>
      </c>
      <c r="C16" s="591"/>
      <c r="D16" s="268" t="s">
        <v>35</v>
      </c>
      <c r="E16" s="611"/>
      <c r="F16" s="390">
        <v>22729</v>
      </c>
    </row>
    <row r="17" spans="1:7" ht="15.95" customHeight="1">
      <c r="A17" s="91" t="s">
        <v>981</v>
      </c>
      <c r="B17" s="267" t="str">
        <f>CONCATENATE(A17,VLOOKUP($I$4,'Цвет мет. опор'!A:B,2,0),"/",VLOOKUP($J$4,'Цвет лючка'!A:B,2,0),".",VLOOKUP($K$4,'Цвет столешницы'!A:B,2,FALSE))</f>
        <v>EVL119/О/40*40/ANT/ANT.U003</v>
      </c>
      <c r="C17" s="591"/>
      <c r="D17" s="268" t="s">
        <v>36</v>
      </c>
      <c r="E17" s="611"/>
      <c r="F17" s="390">
        <v>23700</v>
      </c>
    </row>
    <row r="18" spans="1:7" ht="15.95" customHeight="1">
      <c r="A18" s="91" t="s">
        <v>982</v>
      </c>
      <c r="B18" s="267" t="str">
        <f>CONCATENATE(A18,VLOOKUP($I$4,'Цвет мет. опор'!A:B,2,0),"/",VLOOKUP($J$4,'Цвет лючка'!A:B,2,0),".",VLOOKUP($K$4,'Цвет столешницы'!A:B,2,FALSE))</f>
        <v>EVL120/О/40*40/ANT/ANT.U003</v>
      </c>
      <c r="C18" s="591"/>
      <c r="D18" s="268" t="s">
        <v>37</v>
      </c>
      <c r="E18" s="611"/>
      <c r="F18" s="390">
        <v>24530</v>
      </c>
    </row>
    <row r="19" spans="1:7" ht="15.95" customHeight="1">
      <c r="A19" s="91" t="s">
        <v>983</v>
      </c>
      <c r="B19" s="267" t="str">
        <f>CONCATENATE(A19,VLOOKUP($I$4,'Цвет мет. опор'!A:B,2,0),"/",VLOOKUP($J$4,'Цвет лючка'!A:B,2,0),".",VLOOKUP($K$4,'Цвет столешницы'!A:B,2,FALSE))</f>
        <v>EVL121/О/40*40/ANT/ANT.U003</v>
      </c>
      <c r="C19" s="591"/>
      <c r="D19" s="268" t="s">
        <v>38</v>
      </c>
      <c r="E19" s="611"/>
      <c r="F19" s="390">
        <v>25520</v>
      </c>
    </row>
    <row r="20" spans="1:7" ht="78" customHeight="1">
      <c r="A20" s="91" t="s">
        <v>984</v>
      </c>
      <c r="B20" s="267" t="str">
        <f>CONCATENATE(A20,VLOOKUP($I$4,'Цвет мет. опор'!A:B,2,0),"/",VLOOKUP($J$4,'Цвет лючка'!A:B,2,0),".",VLOOKUP($K$4,'Цвет столешницы'!A:B,2,FALSE))</f>
        <v>EVL122/О/40*40/ANT/ANT.U003</v>
      </c>
      <c r="C20" s="269" t="s">
        <v>485</v>
      </c>
      <c r="D20" s="268" t="s">
        <v>39</v>
      </c>
      <c r="E20" s="270"/>
      <c r="F20" s="390">
        <v>25682</v>
      </c>
    </row>
    <row r="21" spans="1:7" ht="33" customHeight="1">
      <c r="A21" s="91" t="s">
        <v>1333</v>
      </c>
      <c r="B21" s="267" t="str">
        <f>CONCATENATE(A21,VLOOKUP($I$4,'Цвет мет. опор'!A:B,2,0),"/",VLOOKUP($J$4,'Цвет лючка'!A:B,2,0),".",VLOOKUP($K$4,'Цвет столешницы'!A:B,2,FALSE))</f>
        <v>EVL123SX(DX)/О/40*40/ANT/ANT.U003</v>
      </c>
      <c r="C21" s="591" t="s">
        <v>1774</v>
      </c>
      <c r="D21" s="268" t="s">
        <v>40</v>
      </c>
      <c r="E21" s="607" t="s">
        <v>15</v>
      </c>
      <c r="F21" s="390">
        <v>23026</v>
      </c>
    </row>
    <row r="22" spans="1:7" ht="33" customHeight="1" thickBot="1">
      <c r="A22" s="91" t="s">
        <v>1334</v>
      </c>
      <c r="B22" s="267" t="str">
        <f>CONCATENATE(A22,VLOOKUP($I$4,'Цвет мет. опор'!A:B,2,0),"/",VLOOKUP($J$4,'Цвет лючка'!A:B,2,0),".",VLOOKUP($K$4,'Цвет столешницы'!A:B,2,FALSE))</f>
        <v>EVL124SX(DX)/О/40*40/ANT/ANT.U003</v>
      </c>
      <c r="C22" s="591"/>
      <c r="D22" s="268" t="s">
        <v>16</v>
      </c>
      <c r="E22" s="607"/>
      <c r="F22" s="390">
        <v>23020</v>
      </c>
    </row>
    <row r="23" spans="1:7" ht="30" customHeight="1" thickBot="1">
      <c r="A23" s="288" t="s">
        <v>622</v>
      </c>
      <c r="B23" s="267" t="str">
        <f>CONCATENATE(A23,VLOOKUP($I$4,'Цвет мет. опор'!A:B,2,0),"/",VLOOKUP($J$4,'Цвет лючка'!A:B,2,0),".",VLOOKUP($K$4,'Цвет столешницы'!A:B,2,FALSE))</f>
        <v>EVL105SX(DX)/О/40*40/ANT/ANT.U003</v>
      </c>
      <c r="C23" s="591" t="s">
        <v>1775</v>
      </c>
      <c r="D23" s="268" t="s">
        <v>40</v>
      </c>
      <c r="E23" s="607" t="s">
        <v>15</v>
      </c>
      <c r="F23" s="390">
        <v>22174</v>
      </c>
    </row>
    <row r="24" spans="1:7" ht="30" customHeight="1" thickBot="1">
      <c r="A24" s="288" t="s">
        <v>623</v>
      </c>
      <c r="B24" s="267" t="str">
        <f>CONCATENATE(A24,VLOOKUP($I$4,'Цвет мет. опор'!A:B,2,0),"/",VLOOKUP($J$4,'Цвет лючка'!A:B,2,0),".",VLOOKUP($K$4,'Цвет столешницы'!A:B,2,FALSE))</f>
        <v>EVL106SX(DX)/О/40*40/ANT/ANT.U003</v>
      </c>
      <c r="C24" s="591"/>
      <c r="D24" s="268" t="s">
        <v>16</v>
      </c>
      <c r="E24" s="607"/>
      <c r="F24" s="390">
        <v>23359</v>
      </c>
    </row>
    <row r="25" spans="1:7" ht="30" customHeight="1" thickBot="1">
      <c r="A25" s="289" t="s">
        <v>624</v>
      </c>
      <c r="B25" s="267" t="str">
        <f>CONCATENATE(A25,VLOOKUP($I$4,'Цвет мет. опор'!A:B,2,0),"/",VLOOKUP($J$4,'Цвет лючка'!A:B,2,0),".",VLOOKUP($K$4,'Цвет столешницы'!A:B,2,FALSE))</f>
        <v>EVL107SX(DX)/О/40*40/ANT/ANT.U003</v>
      </c>
      <c r="C25" s="591"/>
      <c r="D25" s="268" t="s">
        <v>14</v>
      </c>
      <c r="E25" s="607"/>
      <c r="F25" s="390">
        <v>24127</v>
      </c>
    </row>
    <row r="26" spans="1:7" ht="38.25" customHeight="1">
      <c r="A26" s="125" t="s">
        <v>1335</v>
      </c>
      <c r="B26" s="267" t="str">
        <f>CONCATENATE(A26,VLOOKUP($I$4,'Цвет мет. опор'!A:B,2,0),"/",VLOOKUP($J$4,'Цвет лючка'!A:B,2,0),".",VLOOKUP($K$4,'Цвет столешницы'!A:B,2,FALSE))</f>
        <v>EVL125SX(DX)/О/40*40/ANT/ANT.U003</v>
      </c>
      <c r="C26" s="591" t="s">
        <v>1776</v>
      </c>
      <c r="D26" s="268" t="s">
        <v>16</v>
      </c>
      <c r="E26" s="592"/>
      <c r="F26" s="390">
        <v>24266</v>
      </c>
    </row>
    <row r="27" spans="1:7" ht="37.5" customHeight="1" thickBot="1">
      <c r="A27" s="91" t="s">
        <v>1336</v>
      </c>
      <c r="B27" s="267" t="str">
        <f>CONCATENATE(A27,VLOOKUP($I$4,'Цвет мет. опор'!A:B,2,0),"/",VLOOKUP($J$4,'Цвет лючка'!A:B,2,0),".",VLOOKUP($K$4,'Цвет столешницы'!A:B,2,FALSE))</f>
        <v>EVL126SX(DX)/О/40*40/ANT/ANT.U003</v>
      </c>
      <c r="C27" s="591"/>
      <c r="D27" s="268" t="s">
        <v>14</v>
      </c>
      <c r="E27" s="592"/>
      <c r="F27" s="390">
        <v>25033</v>
      </c>
    </row>
    <row r="28" spans="1:7" ht="33" customHeight="1">
      <c r="A28" s="126" t="s">
        <v>531</v>
      </c>
      <c r="B28" s="267" t="str">
        <f>CONCATENATE(A28,VLOOKUP($I$4,'Цвет мет. опор'!A:B,2,0),"/",VLOOKUP($J$4,'Цвет лючка'!A:B,2,0),".",VLOOKUP($K$4,'Цвет столешницы'!A:B,2,FALSE))</f>
        <v>EVL109SX(DX)/О/40*40ANT/ANT.U003</v>
      </c>
      <c r="C28" s="591" t="s">
        <v>1777</v>
      </c>
      <c r="D28" s="268" t="s">
        <v>419</v>
      </c>
      <c r="E28" s="592"/>
      <c r="F28" s="390">
        <v>22149</v>
      </c>
    </row>
    <row r="29" spans="1:7" ht="33" customHeight="1">
      <c r="A29" s="127" t="s">
        <v>532</v>
      </c>
      <c r="B29" s="267" t="str">
        <f>CONCATENATE(A29,VLOOKUP($I$4,'Цвет мет. опор'!A:B,2,0),"/",VLOOKUP($J$4,'Цвет лючка'!A:B,2,0),".",VLOOKUP($K$4,'Цвет столешницы'!A:B,2,FALSE))</f>
        <v>EVL110SX(DX)/О/40*40ANT/ANT.U003</v>
      </c>
      <c r="C29" s="591"/>
      <c r="D29" s="268" t="s">
        <v>421</v>
      </c>
      <c r="E29" s="592"/>
      <c r="F29" s="390">
        <v>23132</v>
      </c>
    </row>
    <row r="30" spans="1:7" ht="33" customHeight="1" thickBot="1">
      <c r="A30" s="128" t="s">
        <v>533</v>
      </c>
      <c r="B30" s="267" t="str">
        <f>CONCATENATE(A30,VLOOKUP($I$4,'Цвет мет. опор'!A:B,2,0),"/",VLOOKUP($J$4,'Цвет лючка'!A:B,2,0),".",VLOOKUP($K$4,'Цвет столешницы'!A:B,2,FALSE))</f>
        <v>EVL111SX(DX)/О/40*40ANT/ANT.U003</v>
      </c>
      <c r="C30" s="591"/>
      <c r="D30" s="268" t="s">
        <v>420</v>
      </c>
      <c r="E30" s="592"/>
      <c r="F30" s="390">
        <v>24100</v>
      </c>
    </row>
    <row r="31" spans="1:7" s="14" customFormat="1" ht="32.1" customHeight="1">
      <c r="A31" s="91" t="s">
        <v>1337</v>
      </c>
      <c r="B31" s="267" t="str">
        <f>CONCATENATE(A31,VLOOKUP($I$4,'Цвет мет. опор'!A:B,2,0),"/",VLOOKUP($J$4,'Цвет лючка'!A:B,2,0),".",VLOOKUP($K$4,'Цвет столешницы'!A:B,2,FALSE))</f>
        <v>EVL127SX(DX)/О/40*40/ANT/ANT.U003</v>
      </c>
      <c r="C31" s="591" t="s">
        <v>1778</v>
      </c>
      <c r="D31" s="268" t="s">
        <v>17</v>
      </c>
      <c r="E31" s="664"/>
      <c r="F31" s="390">
        <v>34939</v>
      </c>
      <c r="G31"/>
    </row>
    <row r="32" spans="1:7" s="14" customFormat="1" ht="32.1" customHeight="1">
      <c r="A32" s="91" t="s">
        <v>1338</v>
      </c>
      <c r="B32" s="267" t="str">
        <f>CONCATENATE(A32,VLOOKUP($I$4,'Цвет мет. опор'!A:B,2,0),"/",VLOOKUP($J$4,'Цвет лючка'!A:B,2,0),".",VLOOKUP($K$4,'Цвет столешницы'!A:B,2,FALSE))</f>
        <v>EVL128SX(DX)/О/40*40/ANT/ANT.U003</v>
      </c>
      <c r="C32" s="591"/>
      <c r="D32" s="268" t="s">
        <v>18</v>
      </c>
      <c r="E32" s="664"/>
      <c r="F32" s="390">
        <v>35930</v>
      </c>
      <c r="G32"/>
    </row>
    <row r="33" spans="1:7" s="14" customFormat="1" ht="36" customHeight="1">
      <c r="A33" s="91" t="s">
        <v>1339</v>
      </c>
      <c r="B33" s="267" t="str">
        <f>CONCATENATE(A33,VLOOKUP($I$4,'Цвет мет. опор'!A:B,2,0),"/",VLOOKUP($J$4,'Цвет лючка'!A:B,2,0),".",VLOOKUP($K$4,'Цвет столешницы'!A:B,2,FALSE))</f>
        <v>EVL129SX(DX)/О/40*40/ANT/ANT.U003</v>
      </c>
      <c r="C33" s="591" t="s">
        <v>1779</v>
      </c>
      <c r="D33" s="268" t="s">
        <v>17</v>
      </c>
      <c r="E33" s="664"/>
      <c r="F33" s="390">
        <v>35521</v>
      </c>
      <c r="G33"/>
    </row>
    <row r="34" spans="1:7" s="14" customFormat="1" ht="36" customHeight="1">
      <c r="A34" s="91" t="s">
        <v>1340</v>
      </c>
      <c r="B34" s="267" t="str">
        <f>CONCATENATE(A34,VLOOKUP($I$4,'Цвет мет. опор'!A:B,2,0),"/",VLOOKUP($J$4,'Цвет лючка'!A:B,2,0),".",VLOOKUP($K$4,'Цвет столешницы'!A:B,2,FALSE))</f>
        <v>EVL130SX(DX)/О/40*40/ANT/ANT.U003</v>
      </c>
      <c r="C34" s="591"/>
      <c r="D34" s="268" t="s">
        <v>18</v>
      </c>
      <c r="E34" s="664"/>
      <c r="F34" s="390">
        <v>36504</v>
      </c>
      <c r="G34"/>
    </row>
    <row r="35" spans="1:7" s="14" customFormat="1" ht="33" customHeight="1">
      <c r="A35" s="91" t="s">
        <v>1341</v>
      </c>
      <c r="B35" s="267" t="str">
        <f>CONCATENATE(A35,VLOOKUP($I$4,'Цвет мет. опор'!A:B,2,0),"/",VLOOKUP($J$4,'Цвет лючка'!A:B,2,0),".",VLOOKUP($K$4,'Цвет столешницы'!A:B,2,FALSE))</f>
        <v>EVL131SX(DX)/О/40*40/ANT/ANT.U003</v>
      </c>
      <c r="C35" s="591" t="s">
        <v>1780</v>
      </c>
      <c r="D35" s="277" t="s">
        <v>17</v>
      </c>
      <c r="E35" s="592"/>
      <c r="F35" s="390">
        <v>35924</v>
      </c>
      <c r="G35"/>
    </row>
    <row r="36" spans="1:7" s="14" customFormat="1" ht="33" customHeight="1" thickBot="1">
      <c r="A36" s="91" t="s">
        <v>1342</v>
      </c>
      <c r="B36" s="267" t="str">
        <f>CONCATENATE(A36,VLOOKUP($I$4,'Цвет мет. опор'!A:B,2,0),"/",VLOOKUP($J$4,'Цвет лючка'!A:B,2,0),".",VLOOKUP($K$4,'Цвет столешницы'!A:B,2,FALSE))</f>
        <v>EVL132SX(DX)/О/40*40/ANT/ANT.U003</v>
      </c>
      <c r="C36" s="591"/>
      <c r="D36" s="277" t="s">
        <v>18</v>
      </c>
      <c r="E36" s="592"/>
      <c r="F36" s="390">
        <v>36823</v>
      </c>
      <c r="G36"/>
    </row>
    <row r="37" spans="1:7" s="14" customFormat="1" ht="24.95" customHeight="1" thickBot="1">
      <c r="A37" s="92" t="s">
        <v>985</v>
      </c>
      <c r="B37" s="267" t="str">
        <f>CONCATENATE(A37,VLOOKUP($I$4,'Цвет мет. опор'!A:B,2,0),"/",VLOOKUP($J$4,'Цвет лючка'!A:B,2,0),".",VLOOKUP($K$4,'Цвет столешницы'!A:B,2,FALSE))</f>
        <v>EVL601/О/40*40/ANT/ANT.U003</v>
      </c>
      <c r="C37" s="591" t="s">
        <v>486</v>
      </c>
      <c r="D37" s="277" t="s">
        <v>300</v>
      </c>
      <c r="E37" s="592"/>
      <c r="F37" s="390">
        <v>36853</v>
      </c>
      <c r="G37"/>
    </row>
    <row r="38" spans="1:7" s="14" customFormat="1" ht="24.95" customHeight="1" thickBot="1">
      <c r="A38" s="92" t="s">
        <v>986</v>
      </c>
      <c r="B38" s="267" t="str">
        <f>CONCATENATE(A38,VLOOKUP($I$4,'Цвет мет. опор'!A:B,2,0),"/",VLOOKUP($J$4,'Цвет лючка'!A:B,2,0),".",VLOOKUP($K$4,'Цвет столешницы'!A:B,2,FALSE))</f>
        <v>EVL602/О/40*40/ANT/ANT.U003</v>
      </c>
      <c r="C38" s="591"/>
      <c r="D38" s="270" t="s">
        <v>301</v>
      </c>
      <c r="E38" s="592"/>
      <c r="F38" s="390">
        <v>37898</v>
      </c>
      <c r="G38"/>
    </row>
    <row r="39" spans="1:7" s="14" customFormat="1" ht="24.95" customHeight="1" thickBot="1">
      <c r="A39" s="92" t="s">
        <v>987</v>
      </c>
      <c r="B39" s="267" t="str">
        <f>CONCATENATE(A39,VLOOKUP($I$4,'Цвет мет. опор'!A:B,2,0),"/",VLOOKUP($J$4,'Цвет лючка'!A:B,2,0),".",VLOOKUP($K$4,'Цвет столешницы'!A:B,2,FALSE))</f>
        <v>EVL603/О/40*40/ANT/ANT.U003</v>
      </c>
      <c r="C39" s="591"/>
      <c r="D39" s="270" t="s">
        <v>302</v>
      </c>
      <c r="E39" s="592"/>
      <c r="F39" s="390">
        <v>39833</v>
      </c>
      <c r="G39"/>
    </row>
    <row r="40" spans="1:7" s="14" customFormat="1" ht="24.95" customHeight="1" thickBot="1">
      <c r="A40" s="92" t="s">
        <v>1527</v>
      </c>
      <c r="B40" s="267" t="str">
        <f>CONCATENATE(A40,VLOOKUP($I$4,'Цвет мет. опор'!A:B,2,0),"/",VLOOKUP($J$4,'Цвет лючка'!A:B,2,0),".",VLOOKUP($K$4,'Цвет столешницы'!A:B,2,FALSE))</f>
        <v>EVL681/О/40*40/ANT/ANT.U003</v>
      </c>
      <c r="C40" s="591"/>
      <c r="D40" s="270" t="s">
        <v>1522</v>
      </c>
      <c r="E40" s="592"/>
      <c r="F40" s="390">
        <v>41704</v>
      </c>
      <c r="G40"/>
    </row>
    <row r="41" spans="1:7" s="14" customFormat="1" ht="24.95" customHeight="1" thickBot="1">
      <c r="A41" s="92" t="s">
        <v>988</v>
      </c>
      <c r="B41" s="267" t="str">
        <f>CONCATENATE(A41,VLOOKUP($I$4,'Цвет мет. опор'!A:B,2,0),"/",VLOOKUP($J$4,'Цвет лючка'!A:B,2,0),".",VLOOKUP($K$4,'Цвет столешницы'!A:B,2,FALSE))</f>
        <v>EVL604/О/40*40/ANT/ANT.U003</v>
      </c>
      <c r="C41" s="591" t="s">
        <v>487</v>
      </c>
      <c r="D41" s="277" t="s">
        <v>297</v>
      </c>
      <c r="E41" s="592"/>
      <c r="F41" s="390">
        <v>38223</v>
      </c>
      <c r="G41"/>
    </row>
    <row r="42" spans="1:7" s="14" customFormat="1" ht="24.95" customHeight="1" thickBot="1">
      <c r="A42" s="92" t="s">
        <v>989</v>
      </c>
      <c r="B42" s="267" t="str">
        <f>CONCATENATE(A42,VLOOKUP($I$4,'Цвет мет. опор'!A:B,2,0),"/",VLOOKUP($J$4,'Цвет лючка'!A:B,2,0),".",VLOOKUP($K$4,'Цвет столешницы'!A:B,2,FALSE))</f>
        <v>EVL605/О/40*40/ANT/ANT.U003</v>
      </c>
      <c r="C42" s="591"/>
      <c r="D42" s="270" t="s">
        <v>298</v>
      </c>
      <c r="E42" s="592"/>
      <c r="F42" s="390">
        <v>40810</v>
      </c>
      <c r="G42"/>
    </row>
    <row r="43" spans="1:7" s="14" customFormat="1" ht="26.25" customHeight="1" thickBot="1">
      <c r="A43" s="92" t="s">
        <v>990</v>
      </c>
      <c r="B43" s="267" t="str">
        <f>CONCATENATE(A43,VLOOKUP($I$4,'Цвет мет. опор'!A:B,2,0),"/",VLOOKUP($J$4,'Цвет лючка'!A:B,2,0),".",VLOOKUP($K$4,'Цвет столешницы'!A:B,2,FALSE))</f>
        <v>EVL606/О/40*40/ANT/ANT.U003</v>
      </c>
      <c r="C43" s="591"/>
      <c r="D43" s="270" t="s">
        <v>299</v>
      </c>
      <c r="E43" s="592"/>
      <c r="F43" s="390">
        <v>42221</v>
      </c>
      <c r="G43"/>
    </row>
    <row r="44" spans="1:7" s="14" customFormat="1" ht="26.25" customHeight="1" thickBot="1">
      <c r="A44" s="92" t="s">
        <v>1528</v>
      </c>
      <c r="B44" s="267" t="str">
        <f>CONCATENATE(A44,VLOOKUP($I$4,'Цвет мет. опор'!A:B,2,0),"/",VLOOKUP($J$4,'Цвет лючка'!A:B,2,0),".",VLOOKUP($K$4,'Цвет столешницы'!A:B,2,FALSE))</f>
        <v>EVL682/О/40*40/ANT/ANT.U003</v>
      </c>
      <c r="C44" s="591"/>
      <c r="D44" s="270" t="s">
        <v>1524</v>
      </c>
      <c r="E44" s="592"/>
      <c r="F44" s="390">
        <v>43915</v>
      </c>
      <c r="G44"/>
    </row>
    <row r="45" spans="1:7" ht="24.95" customHeight="1" thickBot="1">
      <c r="A45" s="92" t="s">
        <v>991</v>
      </c>
      <c r="B45" s="267" t="str">
        <f>CONCATENATE(A45,VLOOKUP($I$4,'Цвет мет. опор'!A:B,2,0),"/",VLOOKUP($J$4,'Цвет лючка'!A:B,2,0),".",VLOOKUP($K$4,'Цвет столешницы'!A:B,2,FALSE))</f>
        <v>EVL607/О/40*40/ANT/ANT.U003</v>
      </c>
      <c r="C45" s="591" t="s">
        <v>1515</v>
      </c>
      <c r="D45" s="277" t="s">
        <v>305</v>
      </c>
      <c r="E45" s="592"/>
      <c r="F45" s="390">
        <v>40208</v>
      </c>
    </row>
    <row r="46" spans="1:7" ht="24.95" customHeight="1" thickBot="1">
      <c r="A46" s="92" t="s">
        <v>992</v>
      </c>
      <c r="B46" s="267" t="str">
        <f>CONCATENATE(A46,VLOOKUP($I$4,'Цвет мет. опор'!A:B,2,0),"/",VLOOKUP($J$4,'Цвет лючка'!A:B,2,0),".",VLOOKUP($K$4,'Цвет столешницы'!A:B,2,FALSE))</f>
        <v>EVL608/О/40*40/ANT/ANT.U003</v>
      </c>
      <c r="C46" s="591"/>
      <c r="D46" s="270" t="s">
        <v>306</v>
      </c>
      <c r="E46" s="592"/>
      <c r="F46" s="390">
        <v>42151</v>
      </c>
    </row>
    <row r="47" spans="1:7" ht="24.95" customHeight="1" thickBot="1">
      <c r="A47" s="92" t="s">
        <v>993</v>
      </c>
      <c r="B47" s="267" t="str">
        <f>CONCATENATE(A47,VLOOKUP($I$4,'Цвет мет. опор'!A:B,2,0),"/",VLOOKUP($J$4,'Цвет лючка'!A:B,2,0),".",VLOOKUP($K$4,'Цвет столешницы'!A:B,2,FALSE))</f>
        <v>EVL609/О/40*40/ANT/ANT.U003</v>
      </c>
      <c r="C47" s="591"/>
      <c r="D47" s="270" t="s">
        <v>404</v>
      </c>
      <c r="E47" s="592"/>
      <c r="F47" s="390">
        <v>43812</v>
      </c>
    </row>
    <row r="48" spans="1:7" ht="24.95" customHeight="1" thickBot="1">
      <c r="A48" s="92" t="s">
        <v>1514</v>
      </c>
      <c r="B48" s="267" t="str">
        <f>CONCATENATE(A48,VLOOKUP($I$4,'Цвет мет. опор'!A:B,2,0),"/",VLOOKUP($J$4,'Цвет лючка'!A:B,2,0),".",VLOOKUP($K$4,'Цвет столешницы'!A:B,2,FALSE))</f>
        <v>EVL683/О/40*40/ANT/ANT.U003</v>
      </c>
      <c r="C48" s="591"/>
      <c r="D48" s="270" t="s">
        <v>1513</v>
      </c>
      <c r="E48" s="592"/>
      <c r="F48" s="390">
        <v>45789</v>
      </c>
    </row>
    <row r="49" spans="1:7" ht="30" customHeight="1" thickBot="1">
      <c r="A49" s="92" t="s">
        <v>994</v>
      </c>
      <c r="B49" s="267" t="str">
        <f>CONCATENATE(A49,VLOOKUP($I$4,'Цвет мет. опор'!A:B,2,0),"/",VLOOKUP($J$4,'Цвет лючка'!A:B,2,0),".",VLOOKUP($K$4,'Цвет столешницы'!A:B,2,FALSE))</f>
        <v>EVL610/О/40*40/ANT/ANT.U003</v>
      </c>
      <c r="C49" s="591" t="s">
        <v>488</v>
      </c>
      <c r="D49" s="268" t="s">
        <v>406</v>
      </c>
      <c r="E49" s="580"/>
      <c r="F49" s="390">
        <v>39608</v>
      </c>
    </row>
    <row r="50" spans="1:7" ht="30" customHeight="1" thickBot="1">
      <c r="A50" s="92" t="s">
        <v>995</v>
      </c>
      <c r="B50" s="267" t="str">
        <f>CONCATENATE(A50,VLOOKUP($I$4,'Цвет мет. опор'!A:B,2,0),"/",VLOOKUP($J$4,'Цвет лючка'!A:B,2,0),".",VLOOKUP($K$4,'Цвет столешницы'!A:B,2,FALSE))</f>
        <v>EVL611/О/40*40/ANT/ANT.U003</v>
      </c>
      <c r="C50" s="591"/>
      <c r="D50" s="268" t="s">
        <v>407</v>
      </c>
      <c r="E50" s="580"/>
      <c r="F50" s="390">
        <v>41683</v>
      </c>
    </row>
    <row r="51" spans="1:7" ht="30" customHeight="1" thickBot="1">
      <c r="A51" s="92" t="s">
        <v>996</v>
      </c>
      <c r="B51" s="267" t="str">
        <f>CONCATENATE(A51,VLOOKUP($I$4,'Цвет мет. опор'!A:B,2,0),"/",VLOOKUP($J$4,'Цвет лючка'!A:B,2,0),".",VLOOKUP($K$4,'Цвет столешницы'!A:B,2,FALSE))</f>
        <v>EVL612/О/40*40/ANT/ANT.U003</v>
      </c>
      <c r="C51" s="591"/>
      <c r="D51" s="268" t="s">
        <v>408</v>
      </c>
      <c r="E51" s="580"/>
      <c r="F51" s="390">
        <v>43247</v>
      </c>
    </row>
    <row r="52" spans="1:7" ht="30" customHeight="1" thickBot="1">
      <c r="A52" s="92" t="s">
        <v>997</v>
      </c>
      <c r="B52" s="267" t="str">
        <f>CONCATENATE(A52,VLOOKUP($I$4,'Цвет мет. опор'!A:B,2,0),"/",VLOOKUP($J$4,'Цвет лючка'!A:B,2,0),".",VLOOKUP($K$4,'Цвет столешницы'!A:B,2,FALSE))</f>
        <v>EVL613/О/40*40/ANT/ANT.U003</v>
      </c>
      <c r="C52" s="591" t="s">
        <v>2031</v>
      </c>
      <c r="D52" s="268" t="s">
        <v>406</v>
      </c>
      <c r="E52" s="580"/>
      <c r="F52" s="390">
        <v>39196</v>
      </c>
    </row>
    <row r="53" spans="1:7" ht="30" customHeight="1" thickBot="1">
      <c r="A53" s="92" t="s">
        <v>998</v>
      </c>
      <c r="B53" s="267" t="str">
        <f>CONCATENATE(A53,VLOOKUP($I$4,'Цвет мет. опор'!A:B,2,0),"/",VLOOKUP($J$4,'Цвет лючка'!A:B,2,0),".",VLOOKUP($K$4,'Цвет столешницы'!A:B,2,FALSE))</f>
        <v>EVL614/О/40*40/ANT/ANT.U003</v>
      </c>
      <c r="C53" s="591"/>
      <c r="D53" s="268" t="s">
        <v>407</v>
      </c>
      <c r="E53" s="580"/>
      <c r="F53" s="390">
        <v>41567</v>
      </c>
    </row>
    <row r="54" spans="1:7" ht="30" customHeight="1" thickBot="1">
      <c r="A54" s="92" t="s">
        <v>999</v>
      </c>
      <c r="B54" s="267" t="str">
        <f>CONCATENATE(A54,VLOOKUP($I$4,'Цвет мет. опор'!A:B,2,0),"/",VLOOKUP($J$4,'Цвет лючка'!A:B,2,0),".",VLOOKUP($K$4,'Цвет столешницы'!A:B,2,FALSE))</f>
        <v>EVL615/О/40*40/ANT/ANT.U003</v>
      </c>
      <c r="C54" s="591"/>
      <c r="D54" s="268" t="s">
        <v>408</v>
      </c>
      <c r="E54" s="580"/>
      <c r="F54" s="390">
        <v>43102</v>
      </c>
    </row>
    <row r="55" spans="1:7" ht="44.1" customHeight="1" thickBot="1">
      <c r="A55" s="92" t="s">
        <v>1000</v>
      </c>
      <c r="B55" s="267" t="str">
        <f>CONCATENATE(A55,VLOOKUP($I$4,'Цвет мет. опор'!A:B,2,0),"/",VLOOKUP($J$4,'Цвет лючка'!A:B,2,0),".",VLOOKUP($K$4,'Цвет столешницы'!A:B,2,FALSE))</f>
        <v>EVL616/О/40*40/ANT/ANT.U003</v>
      </c>
      <c r="C55" s="591" t="s">
        <v>2030</v>
      </c>
      <c r="D55" s="268" t="s">
        <v>409</v>
      </c>
      <c r="E55" s="592"/>
      <c r="F55" s="390">
        <v>64403</v>
      </c>
    </row>
    <row r="56" spans="1:7" ht="44.1" customHeight="1" thickBot="1">
      <c r="A56" s="122" t="s">
        <v>1001</v>
      </c>
      <c r="B56" s="267" t="str">
        <f>CONCATENATE(A56,VLOOKUP($I$4,'Цвет мет. опор'!A:B,2,0),"/",VLOOKUP($J$4,'Цвет лючка'!A:B,2,0),".",VLOOKUP($K$4,'Цвет столешницы'!A:B,2,FALSE))</f>
        <v>EVL617/О/40*40/ANT/ANT.U003</v>
      </c>
      <c r="C56" s="591"/>
      <c r="D56" s="268" t="s">
        <v>410</v>
      </c>
      <c r="E56" s="592"/>
      <c r="F56" s="390">
        <v>66455</v>
      </c>
    </row>
    <row r="57" spans="1:7" s="14" customFormat="1" ht="44.1" customHeight="1" thickBot="1">
      <c r="A57" s="121" t="s">
        <v>1002</v>
      </c>
      <c r="B57" s="267" t="str">
        <f>CONCATENATE(A57,VLOOKUP($I$4,'Цвет мет. опор'!A:B,2,0),"/",VLOOKUP($J$4,'Цвет лючка'!A:B,2,0),".",VLOOKUP($K$4,'Цвет столешницы'!A:B,2,FALSE))</f>
        <v>EVL618/О/40*40/ANT/ANT.U003</v>
      </c>
      <c r="C57" s="591" t="s">
        <v>2029</v>
      </c>
      <c r="D57" s="268" t="s">
        <v>47</v>
      </c>
      <c r="E57" s="592"/>
      <c r="F57" s="390">
        <v>66216</v>
      </c>
      <c r="G57"/>
    </row>
    <row r="58" spans="1:7" s="14" customFormat="1" ht="44.1" customHeight="1" thickBot="1">
      <c r="A58" s="92" t="s">
        <v>1003</v>
      </c>
      <c r="B58" s="267" t="str">
        <f>CONCATENATE(A58,VLOOKUP($I$4,'Цвет мет. опор'!A:B,2,0),"/",VLOOKUP($J$4,'Цвет лючка'!A:B,2,0),".",VLOOKUP($K$4,'Цвет столешницы'!A:B,2,FALSE))</f>
        <v>EVL619/О/40*40/ANT/ANT.U003</v>
      </c>
      <c r="C58" s="652"/>
      <c r="D58" s="268" t="s">
        <v>48</v>
      </c>
      <c r="E58" s="652"/>
      <c r="F58" s="390">
        <v>68327</v>
      </c>
      <c r="G58"/>
    </row>
    <row r="59" spans="1:7" ht="44.1" customHeight="1" thickBot="1">
      <c r="A59" s="92" t="s">
        <v>1004</v>
      </c>
      <c r="B59" s="267" t="str">
        <f>CONCATENATE(A59,VLOOKUP($I$4,'Цвет мет. опор'!A:B,2,0),"/",VLOOKUP($J$4,'Цвет лючка'!A:B,2,0),".",VLOOKUP($K$4,'Цвет столешницы'!A:B,2,FALSE))</f>
        <v>EVL620/О/40*40/ANT/ANT.U003</v>
      </c>
      <c r="C59" s="591" t="s">
        <v>2032</v>
      </c>
      <c r="D59" s="268" t="s">
        <v>47</v>
      </c>
      <c r="E59" s="592"/>
      <c r="F59" s="390">
        <v>66463</v>
      </c>
    </row>
    <row r="60" spans="1:7" ht="44.1" customHeight="1" thickBot="1">
      <c r="A60" s="92" t="s">
        <v>1005</v>
      </c>
      <c r="B60" s="267" t="str">
        <f>CONCATENATE(A60,VLOOKUP($I$4,'Цвет мет. опор'!A:B,2,0),"/",VLOOKUP($J$4,'Цвет лючка'!A:B,2,0),".",VLOOKUP($K$4,'Цвет столешницы'!A:B,2,FALSE))</f>
        <v>EVL621/О/40*40/ANT/ANT.U003</v>
      </c>
      <c r="C60" s="591"/>
      <c r="D60" s="268" t="s">
        <v>48</v>
      </c>
      <c r="E60" s="592"/>
      <c r="F60" s="390">
        <v>68333</v>
      </c>
    </row>
    <row r="61" spans="1:7" ht="33" customHeight="1" thickBot="1">
      <c r="A61" s="92" t="s">
        <v>1006</v>
      </c>
      <c r="B61" s="267" t="str">
        <f>CONCATENATE(A61,VLOOKUP($I$4,'Цвет мет. опор'!A:B,2,0),"/",VLOOKUP($J$4,'Цвет лючка'!A:B,2,0),".",VLOOKUP($K$4,'Цвет столешницы'!A:B,2,FALSE))</f>
        <v>EVL622/О/40*40/ANT/ANT.U003</v>
      </c>
      <c r="C61" s="591" t="s">
        <v>2033</v>
      </c>
      <c r="D61" s="268" t="s">
        <v>41</v>
      </c>
      <c r="E61" s="580"/>
      <c r="F61" s="390">
        <v>40699</v>
      </c>
    </row>
    <row r="62" spans="1:7" ht="33" customHeight="1" thickBot="1">
      <c r="A62" s="92" t="s">
        <v>1007</v>
      </c>
      <c r="B62" s="267" t="str">
        <f>CONCATENATE(A62,VLOOKUP($I$4,'Цвет мет. опор'!A:B,2,0),"/",VLOOKUP($J$4,'Цвет лючка'!A:B,2,0),".",VLOOKUP($K$4,'Цвет столешницы'!A:B,2,FALSE))</f>
        <v>EVL623/О/40*40/ANT/ANT.U003</v>
      </c>
      <c r="C62" s="591"/>
      <c r="D62" s="268" t="s">
        <v>42</v>
      </c>
      <c r="E62" s="580"/>
      <c r="F62" s="390">
        <v>42774</v>
      </c>
    </row>
    <row r="63" spans="1:7" ht="33.75" customHeight="1" thickBot="1">
      <c r="A63" s="92" t="s">
        <v>1008</v>
      </c>
      <c r="B63" s="267" t="str">
        <f>CONCATENATE(A63,VLOOKUP($I$4,'Цвет мет. опор'!A:B,2,0),"/",VLOOKUP($J$4,'Цвет лючка'!A:B,2,0),".",VLOOKUP($K$4,'Цвет столешницы'!A:B,2,FALSE))</f>
        <v>EVL624/О/40*40/ANT/ANT.U003</v>
      </c>
      <c r="C63" s="591"/>
      <c r="D63" s="268" t="s">
        <v>43</v>
      </c>
      <c r="E63" s="580"/>
      <c r="F63" s="390">
        <v>44337</v>
      </c>
    </row>
    <row r="64" spans="1:7" ht="33" customHeight="1" thickBot="1">
      <c r="A64" s="92" t="s">
        <v>1009</v>
      </c>
      <c r="B64" s="267" t="str">
        <f>CONCATENATE(A64,VLOOKUP($I$4,'Цвет мет. опор'!A:B,2,0),"/",VLOOKUP($J$4,'Цвет лючка'!A:B,2,0),".",VLOOKUP($K$4,'Цвет столешницы'!A:B,2,FALSE))</f>
        <v>EVL625/О/40*40/ANT/ANT.U003</v>
      </c>
      <c r="C64" s="591" t="s">
        <v>2034</v>
      </c>
      <c r="D64" s="268" t="s">
        <v>41</v>
      </c>
      <c r="E64" s="580"/>
      <c r="F64" s="390">
        <v>41246</v>
      </c>
    </row>
    <row r="65" spans="1:7" ht="33" customHeight="1" thickBot="1">
      <c r="A65" s="92" t="s">
        <v>1010</v>
      </c>
      <c r="B65" s="267" t="str">
        <f>CONCATENATE(A65,VLOOKUP($I$4,'Цвет мет. опор'!A:B,2,0),"/",VLOOKUP($J$4,'Цвет лючка'!A:B,2,0),".",VLOOKUP($K$4,'Цвет столешницы'!A:B,2,FALSE))</f>
        <v>EVL626/О/40*40/ANT/ANT.U003</v>
      </c>
      <c r="C65" s="591"/>
      <c r="D65" s="268" t="s">
        <v>42</v>
      </c>
      <c r="E65" s="580"/>
      <c r="F65" s="390">
        <v>43295</v>
      </c>
    </row>
    <row r="66" spans="1:7" ht="33" customHeight="1" thickBot="1">
      <c r="A66" s="92" t="s">
        <v>1011</v>
      </c>
      <c r="B66" s="267" t="str">
        <f>CONCATENATE(A66,VLOOKUP($I$4,'Цвет мет. опор'!A:B,2,0),"/",VLOOKUP($J$4,'Цвет лючка'!A:B,2,0),".",VLOOKUP($K$4,'Цвет столешницы'!A:B,2,FALSE))</f>
        <v>EVL627/О/40*40/ANT/ANT.U003</v>
      </c>
      <c r="C66" s="591"/>
      <c r="D66" s="268" t="s">
        <v>43</v>
      </c>
      <c r="E66" s="580"/>
      <c r="F66" s="390">
        <v>44844</v>
      </c>
    </row>
    <row r="67" spans="1:7" ht="33" customHeight="1" thickBot="1">
      <c r="A67" s="92" t="s">
        <v>1012</v>
      </c>
      <c r="B67" s="267" t="str">
        <f>CONCATENATE(A67,VLOOKUP($I$4,'Цвет мет. опор'!A:B,2,0),"/",VLOOKUP($J$4,'Цвет лючка'!A:B,2,0),".",VLOOKUP($K$4,'Цвет столешницы'!A:B,2,FALSE))</f>
        <v>EVL628/О/40*40/ANT/ANT.U003</v>
      </c>
      <c r="C67" s="591" t="s">
        <v>2038</v>
      </c>
      <c r="D67" s="268" t="s">
        <v>41</v>
      </c>
      <c r="E67" s="580"/>
      <c r="F67" s="390">
        <v>41794</v>
      </c>
    </row>
    <row r="68" spans="1:7" ht="33" customHeight="1" thickBot="1">
      <c r="A68" s="92" t="s">
        <v>1013</v>
      </c>
      <c r="B68" s="267" t="str">
        <f>CONCATENATE(A68,VLOOKUP($I$4,'Цвет мет. опор'!A:B,2,0),"/",VLOOKUP($J$4,'Цвет лючка'!A:B,2,0),".",VLOOKUP($K$4,'Цвет столешницы'!A:B,2,FALSE))</f>
        <v>EVL629/О/40*40/ANT/ANT.U003</v>
      </c>
      <c r="C68" s="591"/>
      <c r="D68" s="268" t="s">
        <v>42</v>
      </c>
      <c r="E68" s="580"/>
      <c r="F68" s="390">
        <v>43817</v>
      </c>
    </row>
    <row r="69" spans="1:7" ht="33" customHeight="1" thickBot="1">
      <c r="A69" s="92" t="s">
        <v>1014</v>
      </c>
      <c r="B69" s="267" t="str">
        <f>CONCATENATE(A69,VLOOKUP($I$4,'Цвет мет. опор'!A:B,2,0),"/",VLOOKUP($J$4,'Цвет лючка'!A:B,2,0),".",VLOOKUP($K$4,'Цвет столешницы'!A:B,2,FALSE))</f>
        <v>EVL630/О/40*40/ANT/ANT.U003</v>
      </c>
      <c r="C69" s="591"/>
      <c r="D69" s="268" t="s">
        <v>43</v>
      </c>
      <c r="E69" s="580"/>
      <c r="F69" s="390">
        <v>45351</v>
      </c>
    </row>
    <row r="70" spans="1:7" s="14" customFormat="1" ht="33" customHeight="1" thickBot="1">
      <c r="A70" s="92" t="s">
        <v>1015</v>
      </c>
      <c r="B70" s="267" t="str">
        <f>CONCATENATE(A70,VLOOKUP($I$4,'Цвет мет. опор'!A:B,2,0),"/",VLOOKUP($J$4,'Цвет лючка'!A:B,2,0),".",VLOOKUP($K$4,'Цвет столешницы'!A:B,2,FALSE))</f>
        <v>EVL631/О/40*40/ANT/ANT.U003</v>
      </c>
      <c r="C70" s="591" t="s">
        <v>2035</v>
      </c>
      <c r="D70" s="268" t="s">
        <v>350</v>
      </c>
      <c r="E70" s="573" t="s">
        <v>478</v>
      </c>
      <c r="F70" s="390">
        <v>45424</v>
      </c>
      <c r="G70"/>
    </row>
    <row r="71" spans="1:7" s="14" customFormat="1" ht="33" customHeight="1" thickBot="1">
      <c r="A71" s="92" t="s">
        <v>1016</v>
      </c>
      <c r="B71" s="267" t="str">
        <f>CONCATENATE(A71,VLOOKUP($I$4,'Цвет мет. опор'!A:B,2,0),"/",VLOOKUP($J$4,'Цвет лючка'!A:B,2,0),".",VLOOKUP($K$4,'Цвет столешницы'!A:B,2,FALSE))</f>
        <v>EVL632/О/40*40/ANT/ANT.U003</v>
      </c>
      <c r="C71" s="591"/>
      <c r="D71" s="268" t="s">
        <v>351</v>
      </c>
      <c r="E71" s="573"/>
      <c r="F71" s="390">
        <v>47608</v>
      </c>
      <c r="G71"/>
    </row>
    <row r="72" spans="1:7" s="14" customFormat="1" ht="33" customHeight="1" thickBot="1">
      <c r="A72" s="92" t="s">
        <v>1017</v>
      </c>
      <c r="B72" s="267" t="str">
        <f>CONCATENATE(A72,VLOOKUP($I$4,'Цвет мет. опор'!A:B,2,0),"/",VLOOKUP($J$4,'Цвет лючка'!A:B,2,0),".",VLOOKUP($K$4,'Цвет столешницы'!A:B,2,FALSE))</f>
        <v>EVL633/О/40*40/ANT/ANT.U003</v>
      </c>
      <c r="C72" s="591"/>
      <c r="D72" s="268" t="s">
        <v>352</v>
      </c>
      <c r="E72" s="573"/>
      <c r="F72" s="390">
        <v>49587</v>
      </c>
      <c r="G72"/>
    </row>
    <row r="73" spans="1:7" ht="33" customHeight="1" thickBot="1">
      <c r="A73" s="92" t="s">
        <v>1018</v>
      </c>
      <c r="B73" s="267" t="str">
        <f>CONCATENATE(A73,VLOOKUP($I$4,'Цвет мет. опор'!A:B,2,0),"/",VLOOKUP($J$4,'Цвет лючка'!A:B,2,0),".",VLOOKUP($K$4,'Цвет столешницы'!A:B,2,FALSE))</f>
        <v>EVL634/О/40*40/ANT/ANT.U003</v>
      </c>
      <c r="C73" s="591" t="s">
        <v>2036</v>
      </c>
      <c r="D73" s="268" t="s">
        <v>44</v>
      </c>
      <c r="E73" s="573" t="s">
        <v>479</v>
      </c>
      <c r="F73" s="390">
        <v>45052</v>
      </c>
    </row>
    <row r="74" spans="1:7" ht="33" customHeight="1" thickBot="1">
      <c r="A74" s="92" t="s">
        <v>1019</v>
      </c>
      <c r="B74" s="267" t="str">
        <f>CONCATENATE(A74,VLOOKUP($I$4,'Цвет мет. опор'!A:B,2,0),"/",VLOOKUP($J$4,'Цвет лючка'!A:B,2,0),".",VLOOKUP($K$4,'Цвет столешницы'!A:B,2,FALSE))</f>
        <v>EVL635/О/40*40/ANT/ANT.U003</v>
      </c>
      <c r="C74" s="591"/>
      <c r="D74" s="268" t="s">
        <v>45</v>
      </c>
      <c r="E74" s="573"/>
      <c r="F74" s="390">
        <v>47479</v>
      </c>
    </row>
    <row r="75" spans="1:7" ht="33" customHeight="1" thickBot="1">
      <c r="A75" s="92" t="s">
        <v>1020</v>
      </c>
      <c r="B75" s="267" t="str">
        <f>CONCATENATE(A75,VLOOKUP($I$4,'Цвет мет. опор'!A:B,2,0),"/",VLOOKUP($J$4,'Цвет лючка'!A:B,2,0),".",VLOOKUP($K$4,'Цвет столешницы'!A:B,2,FALSE))</f>
        <v>EVL636/О/40*40/ANT/ANT.U003</v>
      </c>
      <c r="C75" s="591"/>
      <c r="D75" s="268" t="s">
        <v>46</v>
      </c>
      <c r="E75" s="573"/>
      <c r="F75" s="390">
        <v>49368</v>
      </c>
    </row>
    <row r="76" spans="1:7" ht="33" customHeight="1" thickBot="1">
      <c r="A76" s="92" t="s">
        <v>1021</v>
      </c>
      <c r="B76" s="267" t="str">
        <f>CONCATENATE(A76,VLOOKUP($I$4,'Цвет мет. опор'!A:B,2,0),"/",VLOOKUP($J$4,'Цвет лючка'!A:B,2,0),".",VLOOKUP($K$4,'Цвет столешницы'!A:B,2,FALSE))</f>
        <v>EVL637/О/40*40/ANT/ANT.U003</v>
      </c>
      <c r="C76" s="591" t="s">
        <v>2037</v>
      </c>
      <c r="D76" s="268" t="s">
        <v>44</v>
      </c>
      <c r="E76" s="573" t="s">
        <v>480</v>
      </c>
      <c r="F76" s="390">
        <v>44681</v>
      </c>
    </row>
    <row r="77" spans="1:7" ht="33" customHeight="1" thickBot="1">
      <c r="A77" s="92" t="s">
        <v>1022</v>
      </c>
      <c r="B77" s="267" t="str">
        <f>CONCATENATE(A77,VLOOKUP($I$4,'Цвет мет. опор'!A:B,2,0),"/",VLOOKUP($J$4,'Цвет лючка'!A:B,2,0),".",VLOOKUP($K$4,'Цвет столешницы'!A:B,2,FALSE))</f>
        <v>EVL638/О/40*40/ANT/ANT.U003</v>
      </c>
      <c r="C77" s="591"/>
      <c r="D77" s="268" t="s">
        <v>45</v>
      </c>
      <c r="E77" s="573"/>
      <c r="F77" s="390">
        <v>47350</v>
      </c>
    </row>
    <row r="78" spans="1:7" ht="33" customHeight="1">
      <c r="A78" s="129" t="s">
        <v>1023</v>
      </c>
      <c r="B78" s="267" t="str">
        <f>CONCATENATE(A78,VLOOKUP($I$4,'Цвет мет. опор'!A:B,2,0),"/",VLOOKUP($J$4,'Цвет лючка'!A:B,2,0),".",VLOOKUP($K$4,'Цвет столешницы'!A:B,2,FALSE))</f>
        <v>EVL639/О/40*40/ANT/ANT.U003</v>
      </c>
      <c r="C78" s="591"/>
      <c r="D78" s="268" t="s">
        <v>46</v>
      </c>
      <c r="E78" s="573"/>
      <c r="F78" s="390">
        <v>49148</v>
      </c>
    </row>
    <row r="79" spans="1:7" ht="77.25" customHeight="1">
      <c r="A79" s="150" t="s">
        <v>1382</v>
      </c>
      <c r="B79" s="267" t="str">
        <f>CONCATENATE(A79,VLOOKUP($I$4,'Цвет мет. опор'!A:B,2,0),"/",VLOOKUP($J$4,'Цвет лючка'!A:B,2,0),".",VLOOKUP($K$4,'Цвет столешницы'!A:B,2,FALSE))</f>
        <v>EVL180/О/40*40/ANT/ANT.U003</v>
      </c>
      <c r="C79" s="286" t="s">
        <v>1378</v>
      </c>
      <c r="D79" s="263" t="s">
        <v>1379</v>
      </c>
      <c r="E79" s="262"/>
      <c r="F79" s="390">
        <v>13324</v>
      </c>
    </row>
    <row r="80" spans="1:7" s="14" customFormat="1" ht="45" customHeight="1" thickBot="1">
      <c r="A80" s="130" t="s">
        <v>1024</v>
      </c>
      <c r="B80" s="267" t="str">
        <f>CONCATENATE(A80,VLOOKUP($I$4,'Цвет мет. опор'!A:B,2,0),"/",VLOOKUP($J$4,'Цвет лючка'!A:B,2,0),".",VLOOKUP($K$4,'Цвет столешницы'!A:B,2,FALSE))</f>
        <v>EVL135/О/40*40/ANT/ANT.U003</v>
      </c>
      <c r="C80" s="591" t="s">
        <v>2039</v>
      </c>
      <c r="D80" s="270" t="s">
        <v>19</v>
      </c>
      <c r="E80" s="592"/>
      <c r="F80" s="390">
        <v>15520</v>
      </c>
      <c r="G80"/>
    </row>
    <row r="81" spans="1:7" s="14" customFormat="1" ht="45" customHeight="1" thickBot="1">
      <c r="A81" s="91" t="s">
        <v>1025</v>
      </c>
      <c r="B81" s="267" t="str">
        <f>CONCATENATE(A81,VLOOKUP($I$4,'Цвет мет. опор'!A:B,2,0),"/",VLOOKUP($J$4,'Цвет лючка'!A:B,2,0),".",VLOOKUP($K$4,'Цвет столешницы'!A:B,2,FALSE))</f>
        <v>EVL137/О/40*40/ANT/ANT.U003</v>
      </c>
      <c r="C81" s="591"/>
      <c r="D81" s="270" t="s">
        <v>31</v>
      </c>
      <c r="E81" s="592"/>
      <c r="F81" s="390">
        <v>17217</v>
      </c>
      <c r="G81"/>
    </row>
    <row r="82" spans="1:7" ht="21.95" customHeight="1" thickBot="1">
      <c r="A82" s="92" t="s">
        <v>1026</v>
      </c>
      <c r="B82" s="267" t="str">
        <f>CONCATENATE(A82,VLOOKUP($I$4,'Цвет мет. опор'!A:B,2,0),"/",VLOOKUP($J$4,'Цвет лючка'!A:B,2,0),".",VLOOKUP($K$4,'Цвет столешницы'!A:B,2,FALSE))</f>
        <v>EVL701/О/40*40/ANT/ANT.U003</v>
      </c>
      <c r="C82" s="591" t="s">
        <v>489</v>
      </c>
      <c r="D82" s="270" t="s">
        <v>331</v>
      </c>
      <c r="E82" s="636" t="s">
        <v>413</v>
      </c>
      <c r="F82" s="390">
        <v>37958</v>
      </c>
    </row>
    <row r="83" spans="1:7" s="14" customFormat="1" ht="21.95" customHeight="1" thickBot="1">
      <c r="A83" s="92" t="s">
        <v>1027</v>
      </c>
      <c r="B83" s="267" t="str">
        <f>CONCATENATE(A83,VLOOKUP($I$4,'Цвет мет. опор'!A:B,2,0),"/",VLOOKUP($J$4,'Цвет лючка'!A:B,2,0),".",VLOOKUP($K$4,'Цвет столешницы'!A:B,2,FALSE))</f>
        <v>EVL702/О/40*40/ANT/ANT.U003</v>
      </c>
      <c r="C83" s="591"/>
      <c r="D83" s="270" t="s">
        <v>332</v>
      </c>
      <c r="E83" s="637"/>
      <c r="F83" s="390">
        <v>38910</v>
      </c>
      <c r="G83"/>
    </row>
    <row r="84" spans="1:7" s="14" customFormat="1" ht="21.95" customHeight="1" thickBot="1">
      <c r="A84" s="92" t="s">
        <v>1028</v>
      </c>
      <c r="B84" s="267" t="str">
        <f>CONCATENATE(A84,VLOOKUP($I$4,'Цвет мет. опор'!A:B,2,0),"/",VLOOKUP($J$4,'Цвет лючка'!A:B,2,0),".",VLOOKUP($K$4,'Цвет столешницы'!A:B,2,FALSE))</f>
        <v>EVL703/О/40*40/ANT/ANT.U003</v>
      </c>
      <c r="C84" s="591"/>
      <c r="D84" s="270" t="s">
        <v>333</v>
      </c>
      <c r="E84" s="637"/>
      <c r="F84" s="390">
        <v>39746</v>
      </c>
      <c r="G84"/>
    </row>
    <row r="85" spans="1:7" s="14" customFormat="1" ht="21.95" customHeight="1" thickBot="1">
      <c r="A85" s="92" t="s">
        <v>1029</v>
      </c>
      <c r="B85" s="267" t="str">
        <f>CONCATENATE(A85,VLOOKUP($I$4,'Цвет мет. опор'!A:B,2,0),"/",VLOOKUP($J$4,'Цвет лючка'!A:B,2,0),".",VLOOKUP($K$4,'Цвет столешницы'!A:B,2,FALSE))</f>
        <v>EVL704/О/40*40/ANT/ANT.U003</v>
      </c>
      <c r="C85" s="591"/>
      <c r="D85" s="270" t="s">
        <v>334</v>
      </c>
      <c r="E85" s="637"/>
      <c r="F85" s="390">
        <v>40452</v>
      </c>
      <c r="G85"/>
    </row>
    <row r="86" spans="1:7" s="14" customFormat="1" ht="27" customHeight="1" thickBot="1">
      <c r="A86" s="92" t="s">
        <v>1030</v>
      </c>
      <c r="B86" s="267" t="str">
        <f>CONCATENATE(A86,VLOOKUP($I$4,'Цвет мет. опор'!A:B,2,0),"/",VLOOKUP($J$4,'Цвет лючка'!A:B,2,0),".",VLOOKUP($K$4,'Цвет столешницы'!A:B,2,FALSE))</f>
        <v>EVL705/О/40*40/ANT/ANT.U003</v>
      </c>
      <c r="C86" s="591"/>
      <c r="D86" s="270" t="s">
        <v>335</v>
      </c>
      <c r="E86" s="637"/>
      <c r="F86" s="390">
        <v>38277</v>
      </c>
      <c r="G86"/>
    </row>
    <row r="87" spans="1:7" s="14" customFormat="1" ht="21.95" customHeight="1" thickBot="1">
      <c r="A87" s="92" t="s">
        <v>1031</v>
      </c>
      <c r="B87" s="267" t="str">
        <f>CONCATENATE(A87,VLOOKUP($I$4,'Цвет мет. опор'!A:B,2,0),"/",VLOOKUP($J$4,'Цвет лючка'!A:B,2,0),".",VLOOKUP($K$4,'Цвет столешницы'!A:B,2,FALSE))</f>
        <v>EVL706/О/40*40/ANT/ANT.U003</v>
      </c>
      <c r="C87" s="591" t="s">
        <v>490</v>
      </c>
      <c r="D87" s="270" t="s">
        <v>367</v>
      </c>
      <c r="E87" s="636" t="s">
        <v>414</v>
      </c>
      <c r="F87" s="390">
        <v>66493</v>
      </c>
      <c r="G87"/>
    </row>
    <row r="88" spans="1:7" s="14" customFormat="1" ht="21.95" customHeight="1" thickBot="1">
      <c r="A88" s="92" t="s">
        <v>1032</v>
      </c>
      <c r="B88" s="267" t="str">
        <f>CONCATENATE(A88,VLOOKUP($I$4,'Цвет мет. опор'!A:B,2,0),"/",VLOOKUP($J$4,'Цвет лючка'!A:B,2,0),".",VLOOKUP($K$4,'Цвет столешницы'!A:B,2,FALSE))</f>
        <v>EVL707/О/40*40/ANT/ANT.U003</v>
      </c>
      <c r="C88" s="591"/>
      <c r="D88" s="270" t="s">
        <v>368</v>
      </c>
      <c r="E88" s="637"/>
      <c r="F88" s="390">
        <v>68397</v>
      </c>
      <c r="G88"/>
    </row>
    <row r="89" spans="1:7" s="14" customFormat="1" ht="21.95" customHeight="1" thickBot="1">
      <c r="A89" s="92" t="s">
        <v>1033</v>
      </c>
      <c r="B89" s="267" t="str">
        <f>CONCATENATE(A89,VLOOKUP($I$4,'Цвет мет. опор'!A:B,2,0),"/",VLOOKUP($J$4,'Цвет лючка'!A:B,2,0),".",VLOOKUP($K$4,'Цвет столешницы'!A:B,2,FALSE))</f>
        <v>EVL708/О/40*40/ANT/ANT.U003</v>
      </c>
      <c r="C89" s="591"/>
      <c r="D89" s="270" t="s">
        <v>369</v>
      </c>
      <c r="E89" s="637"/>
      <c r="F89" s="390">
        <v>70069</v>
      </c>
      <c r="G89"/>
    </row>
    <row r="90" spans="1:7" s="14" customFormat="1" ht="21.95" customHeight="1" thickBot="1">
      <c r="A90" s="92" t="s">
        <v>1034</v>
      </c>
      <c r="B90" s="267" t="str">
        <f>CONCATENATE(A90,VLOOKUP($I$4,'Цвет мет. опор'!A:B,2,0),"/",VLOOKUP($J$4,'Цвет лючка'!A:B,2,0),".",VLOOKUP($K$4,'Цвет столешницы'!A:B,2,FALSE))</f>
        <v>EVL709/О/40*40/ANT/ANT.U003</v>
      </c>
      <c r="C90" s="591"/>
      <c r="D90" s="270" t="s">
        <v>370</v>
      </c>
      <c r="E90" s="637"/>
      <c r="F90" s="390">
        <v>71481</v>
      </c>
      <c r="G90"/>
    </row>
    <row r="91" spans="1:7" s="46" customFormat="1" ht="21.95" customHeight="1" thickBot="1">
      <c r="A91" s="92" t="s">
        <v>1035</v>
      </c>
      <c r="B91" s="267" t="str">
        <f>CONCATENATE(A91,VLOOKUP($I$4,'Цвет мет. опор'!A:B,2,0),"/",VLOOKUP($J$4,'Цвет лючка'!A:B,2,0),".",VLOOKUP($K$4,'Цвет столешницы'!A:B,2,FALSE))</f>
        <v>EVL710/О/40*40/ANT/ANT.U003</v>
      </c>
      <c r="C91" s="591"/>
      <c r="D91" s="270" t="s">
        <v>371</v>
      </c>
      <c r="E91" s="637"/>
      <c r="F91" s="390">
        <v>73174</v>
      </c>
      <c r="G91"/>
    </row>
    <row r="92" spans="1:7" s="14" customFormat="1" ht="24.95" customHeight="1" thickBot="1">
      <c r="A92" s="92" t="s">
        <v>1036</v>
      </c>
      <c r="B92" s="267" t="str">
        <f>CONCATENATE(A92,VLOOKUP($I$4,'Цвет мет. опор'!A:B,2,0),"/",VLOOKUP($J$4,'Цвет лючка'!A:B,2,0),".",VLOOKUP($K$4,'Цвет столешницы'!A:B,2,FALSE))</f>
        <v>EVL711/О/40*40/ANT/ANT.U003</v>
      </c>
      <c r="C92" s="591" t="s">
        <v>491</v>
      </c>
      <c r="D92" s="270" t="s">
        <v>366</v>
      </c>
      <c r="E92" s="636" t="s">
        <v>425</v>
      </c>
      <c r="F92" s="390">
        <v>59777</v>
      </c>
      <c r="G92"/>
    </row>
    <row r="93" spans="1:7" s="14" customFormat="1" ht="24.95" customHeight="1" thickBot="1">
      <c r="A93" s="92" t="s">
        <v>1037</v>
      </c>
      <c r="B93" s="267" t="str">
        <f>CONCATENATE(A93,VLOOKUP($I$4,'Цвет мет. опор'!A:B,2,0),"/",VLOOKUP($J$4,'Цвет лючка'!A:B,2,0),".",VLOOKUP($K$4,'Цвет столешницы'!A:B,2,FALSE))</f>
        <v>EVL712/О/40*40/ANT/ANT.U003</v>
      </c>
      <c r="C93" s="591"/>
      <c r="D93" s="270" t="s">
        <v>372</v>
      </c>
      <c r="E93" s="636"/>
      <c r="F93" s="390">
        <v>60765</v>
      </c>
      <c r="G93"/>
    </row>
    <row r="94" spans="1:7" s="14" customFormat="1" ht="24.95" customHeight="1" thickBot="1">
      <c r="A94" s="92" t="s">
        <v>1038</v>
      </c>
      <c r="B94" s="267" t="str">
        <f>CONCATENATE(A94,VLOOKUP($I$4,'Цвет мет. опор'!A:B,2,0),"/",VLOOKUP($J$4,'Цвет лючка'!A:B,2,0),".",VLOOKUP($K$4,'Цвет столешницы'!A:B,2,FALSE))</f>
        <v>EVL713/О/40*40/ANT/ANT.U003</v>
      </c>
      <c r="C94" s="591"/>
      <c r="D94" s="270" t="s">
        <v>373</v>
      </c>
      <c r="E94" s="636"/>
      <c r="F94" s="390">
        <v>63354</v>
      </c>
      <c r="G94"/>
    </row>
    <row r="95" spans="1:7" s="14" customFormat="1" ht="24.95" customHeight="1" thickBot="1">
      <c r="A95" s="92" t="s">
        <v>1039</v>
      </c>
      <c r="B95" s="267" t="str">
        <f>CONCATENATE(A95,VLOOKUP($I$4,'Цвет мет. опор'!A:B,2,0),"/",VLOOKUP($J$4,'Цвет лючка'!A:B,2,0),".",VLOOKUP($K$4,'Цвет столешницы'!A:B,2,FALSE))</f>
        <v>EVL714/О/40*40/ANT/ANT.U003</v>
      </c>
      <c r="C95" s="591"/>
      <c r="D95" s="270" t="s">
        <v>374</v>
      </c>
      <c r="E95" s="636"/>
      <c r="F95" s="390">
        <v>64765</v>
      </c>
      <c r="G95"/>
    </row>
    <row r="96" spans="1:7" s="14" customFormat="1" ht="24.95" customHeight="1" thickBot="1">
      <c r="A96" s="92" t="s">
        <v>1040</v>
      </c>
      <c r="B96" s="267" t="str">
        <f>CONCATENATE(A96,VLOOKUP($I$4,'Цвет мет. опор'!A:B,2,0),"/",VLOOKUP($J$4,'Цвет лючка'!A:B,2,0),".",VLOOKUP($K$4,'Цвет столешницы'!A:B,2,FALSE))</f>
        <v>EVL715/О/40*40/ANT/ANT.U003</v>
      </c>
      <c r="C96" s="591"/>
      <c r="D96" s="270" t="s">
        <v>415</v>
      </c>
      <c r="E96" s="636"/>
      <c r="F96" s="390">
        <v>66458</v>
      </c>
      <c r="G96"/>
    </row>
    <row r="97" spans="1:7" s="14" customFormat="1" ht="24.95" customHeight="1" thickBot="1">
      <c r="A97" s="92" t="s">
        <v>1041</v>
      </c>
      <c r="B97" s="267" t="str">
        <f>CONCATENATE(A97,VLOOKUP($I$4,'Цвет мет. опор'!A:B,2,0),"/",VLOOKUP($J$4,'Цвет лючка'!A:B,2,0),".",VLOOKUP($K$4,'Цвет столешницы'!A:B,2,FALSE))</f>
        <v>EVL716/О/40*40/ANT/ANT.U003</v>
      </c>
      <c r="C97" s="591" t="s">
        <v>491</v>
      </c>
      <c r="D97" s="270" t="s">
        <v>416</v>
      </c>
      <c r="E97" s="636" t="s">
        <v>426</v>
      </c>
      <c r="F97" s="390">
        <v>65133</v>
      </c>
      <c r="G97"/>
    </row>
    <row r="98" spans="1:7" s="14" customFormat="1" ht="24.95" customHeight="1" thickBot="1">
      <c r="A98" s="92" t="s">
        <v>1042</v>
      </c>
      <c r="B98" s="267" t="str">
        <f>CONCATENATE(A98,VLOOKUP($I$4,'Цвет мет. опор'!A:B,2,0),"/",VLOOKUP($J$4,'Цвет лючка'!A:B,2,0),".",VLOOKUP($K$4,'Цвет столешницы'!A:B,2,FALSE))</f>
        <v>EVL717/О/40*40/ANT/ANT.U003</v>
      </c>
      <c r="C98" s="591"/>
      <c r="D98" s="270" t="s">
        <v>375</v>
      </c>
      <c r="E98" s="636"/>
      <c r="F98" s="390">
        <v>66121</v>
      </c>
      <c r="G98"/>
    </row>
    <row r="99" spans="1:7" s="14" customFormat="1" ht="24.95" customHeight="1" thickBot="1">
      <c r="A99" s="92" t="s">
        <v>1043</v>
      </c>
      <c r="B99" s="267" t="str">
        <f>CONCATENATE(A99,VLOOKUP($I$4,'Цвет мет. опор'!A:B,2,0),"/",VLOOKUP($J$4,'Цвет лючка'!A:B,2,0),".",VLOOKUP($K$4,'Цвет столешницы'!A:B,2,FALSE))</f>
        <v>EVL718/О/40*40/ANT/ANT.U003</v>
      </c>
      <c r="C99" s="591"/>
      <c r="D99" s="270" t="s">
        <v>376</v>
      </c>
      <c r="E99" s="636"/>
      <c r="F99" s="390">
        <v>68710</v>
      </c>
      <c r="G99"/>
    </row>
    <row r="100" spans="1:7" s="14" customFormat="1" ht="24.95" customHeight="1" thickBot="1">
      <c r="A100" s="92" t="s">
        <v>1044</v>
      </c>
      <c r="B100" s="267" t="str">
        <f>CONCATENATE(A100,VLOOKUP($I$4,'Цвет мет. опор'!A:B,2,0),"/",VLOOKUP($J$4,'Цвет лючка'!A:B,2,0),".",VLOOKUP($K$4,'Цвет столешницы'!A:B,2,FALSE))</f>
        <v>EVL719/О/40*40/ANT/ANT.U003</v>
      </c>
      <c r="C100" s="591"/>
      <c r="D100" s="270" t="s">
        <v>377</v>
      </c>
      <c r="E100" s="636"/>
      <c r="F100" s="390">
        <v>70121</v>
      </c>
      <c r="G100"/>
    </row>
    <row r="101" spans="1:7" s="14" customFormat="1" ht="24.95" customHeight="1" thickBot="1">
      <c r="A101" s="92" t="s">
        <v>1045</v>
      </c>
      <c r="B101" s="267" t="str">
        <f>CONCATENATE(A101,VLOOKUP($I$4,'Цвет мет. опор'!A:B,2,0),"/",VLOOKUP($J$4,'Цвет лючка'!A:B,2,0),".",VLOOKUP($K$4,'Цвет столешницы'!A:B,2,FALSE))</f>
        <v>EVL720/О/40*40/ANT/ANT.U003</v>
      </c>
      <c r="C101" s="591"/>
      <c r="D101" s="270" t="s">
        <v>417</v>
      </c>
      <c r="E101" s="636"/>
      <c r="F101" s="390">
        <v>71814</v>
      </c>
      <c r="G101"/>
    </row>
    <row r="102" spans="1:7" s="14" customFormat="1" ht="24.95" customHeight="1" thickBot="1">
      <c r="A102" s="92" t="s">
        <v>1046</v>
      </c>
      <c r="B102" s="267" t="str">
        <f>CONCATENATE(A102,VLOOKUP($I$4,'Цвет мет. опор'!A:B,2,0),"/",VLOOKUP($J$4,'Цвет лючка'!A:B,2,0),".",VLOOKUP($K$4,'Цвет столешницы'!A:B,2,FALSE))</f>
        <v>EVL721/О/40*40/ANT/ANT.U003</v>
      </c>
      <c r="C102" s="591" t="s">
        <v>492</v>
      </c>
      <c r="D102" s="270" t="s">
        <v>423</v>
      </c>
      <c r="E102" s="636" t="s">
        <v>427</v>
      </c>
      <c r="F102" s="390">
        <v>46474</v>
      </c>
      <c r="G102"/>
    </row>
    <row r="103" spans="1:7" s="14" customFormat="1" ht="24.95" customHeight="1" thickBot="1">
      <c r="A103" s="92" t="s">
        <v>1047</v>
      </c>
      <c r="B103" s="267" t="str">
        <f>CONCATENATE(A103,VLOOKUP($I$4,'Цвет мет. опор'!A:B,2,0),"/",VLOOKUP($J$4,'Цвет лючка'!A:B,2,0),".",VLOOKUP($K$4,'Цвет столешницы'!A:B,2,FALSE))</f>
        <v>EVL722/О/40*40/ANT/ANT.U003</v>
      </c>
      <c r="C103" s="591"/>
      <c r="D103" s="270" t="s">
        <v>337</v>
      </c>
      <c r="E103" s="636"/>
      <c r="F103" s="390">
        <v>47426</v>
      </c>
      <c r="G103"/>
    </row>
    <row r="104" spans="1:7" s="14" customFormat="1" ht="24.95" customHeight="1" thickBot="1">
      <c r="A104" s="92" t="s">
        <v>1048</v>
      </c>
      <c r="B104" s="267" t="str">
        <f>CONCATENATE(A104,VLOOKUP($I$4,'Цвет мет. опор'!A:B,2,0),"/",VLOOKUP($J$4,'Цвет лючка'!A:B,2,0),".",VLOOKUP($K$4,'Цвет столешницы'!A:B,2,FALSE))</f>
        <v>EVL723/О/40*40/ANT/ANT.U003</v>
      </c>
      <c r="C104" s="591"/>
      <c r="D104" s="270" t="s">
        <v>338</v>
      </c>
      <c r="E104" s="636"/>
      <c r="F104" s="390">
        <v>48262</v>
      </c>
      <c r="G104"/>
    </row>
    <row r="105" spans="1:7" s="14" customFormat="1" ht="24.95" customHeight="1" thickBot="1">
      <c r="A105" s="92" t="s">
        <v>1049</v>
      </c>
      <c r="B105" s="267" t="str">
        <f>CONCATENATE(A105,VLOOKUP($I$4,'Цвет мет. опор'!A:B,2,0),"/",VLOOKUP($J$4,'Цвет лючка'!A:B,2,0),".",VLOOKUP($K$4,'Цвет столешницы'!A:B,2,FALSE))</f>
        <v>EVL724/О/40*40/ANT/ANT.U003</v>
      </c>
      <c r="C105" s="591"/>
      <c r="D105" s="270" t="s">
        <v>339</v>
      </c>
      <c r="E105" s="636"/>
      <c r="F105" s="390">
        <v>48967</v>
      </c>
      <c r="G105"/>
    </row>
    <row r="106" spans="1:7" s="14" customFormat="1" ht="24.95" customHeight="1" thickBot="1">
      <c r="A106" s="92" t="s">
        <v>1050</v>
      </c>
      <c r="B106" s="267" t="str">
        <f>CONCATENATE(A106,VLOOKUP($I$4,'Цвет мет. опор'!A:B,2,0),"/",VLOOKUP($J$4,'Цвет лючка'!A:B,2,0),".",VLOOKUP($K$4,'Цвет столешницы'!A:B,2,FALSE))</f>
        <v>EVL725/О/40*40/ANT/ANT.U003</v>
      </c>
      <c r="C106" s="591"/>
      <c r="D106" s="270" t="s">
        <v>424</v>
      </c>
      <c r="E106" s="636"/>
      <c r="F106" s="390">
        <v>49814</v>
      </c>
      <c r="G106"/>
    </row>
    <row r="107" spans="1:7" s="14" customFormat="1" ht="24.95" customHeight="1" thickBot="1">
      <c r="A107" s="92" t="s">
        <v>1051</v>
      </c>
      <c r="B107" s="267" t="str">
        <f>CONCATENATE(A107,VLOOKUP($I$4,'Цвет мет. опор'!A:B,2,0),"/",VLOOKUP($J$4,'Цвет лючка'!A:B,2,0),".",VLOOKUP($K$4,'Цвет столешницы'!A:B,2,FALSE))</f>
        <v>EVL726/О/40*40/ANT/ANT.U003</v>
      </c>
      <c r="C107" s="591" t="s">
        <v>491</v>
      </c>
      <c r="D107" s="270" t="s">
        <v>20</v>
      </c>
      <c r="E107" s="660" t="s">
        <v>365</v>
      </c>
      <c r="F107" s="390">
        <v>91182</v>
      </c>
      <c r="G107"/>
    </row>
    <row r="108" spans="1:7" s="14" customFormat="1" ht="24.95" customHeight="1" thickBot="1">
      <c r="A108" s="92" t="s">
        <v>1052</v>
      </c>
      <c r="B108" s="267" t="str">
        <f>CONCATENATE(A108,VLOOKUP($I$4,'Цвет мет. опор'!A:B,2,0),"/",VLOOKUP($J$4,'Цвет лючка'!A:B,2,0),".",VLOOKUP($K$4,'Цвет столешницы'!A:B,2,FALSE))</f>
        <v>EVL727/О/40*40/ANT/ANT.U003</v>
      </c>
      <c r="C108" s="591"/>
      <c r="D108" s="270" t="s">
        <v>21</v>
      </c>
      <c r="E108" s="580"/>
      <c r="F108" s="390">
        <v>92170</v>
      </c>
      <c r="G108"/>
    </row>
    <row r="109" spans="1:7" s="14" customFormat="1" ht="24.95" customHeight="1" thickBot="1">
      <c r="A109" s="92" t="s">
        <v>1053</v>
      </c>
      <c r="B109" s="267" t="str">
        <f>CONCATENATE(A109,VLOOKUP($I$4,'Цвет мет. опор'!A:B,2,0),"/",VLOOKUP($J$4,'Цвет лючка'!A:B,2,0),".",VLOOKUP($K$4,'Цвет столешницы'!A:B,2,FALSE))</f>
        <v>EVL728/О/40*40/ANT/ANT.U003</v>
      </c>
      <c r="C109" s="591"/>
      <c r="D109" s="270" t="s">
        <v>22</v>
      </c>
      <c r="E109" s="580"/>
      <c r="F109" s="390">
        <v>94760</v>
      </c>
      <c r="G109"/>
    </row>
    <row r="110" spans="1:7" s="14" customFormat="1" ht="24.95" customHeight="1" thickBot="1">
      <c r="A110" s="92" t="s">
        <v>1054</v>
      </c>
      <c r="B110" s="267" t="str">
        <f>CONCATENATE(A110,VLOOKUP($I$4,'Цвет мет. опор'!A:B,2,0),"/",VLOOKUP($J$4,'Цвет лючка'!A:B,2,0),".",VLOOKUP($K$4,'Цвет столешницы'!A:B,2,FALSE))</f>
        <v>EVL729/О/40*40/ANT/ANT.U003</v>
      </c>
      <c r="C110" s="591"/>
      <c r="D110" s="270" t="s">
        <v>23</v>
      </c>
      <c r="E110" s="580"/>
      <c r="F110" s="390">
        <v>96170</v>
      </c>
      <c r="G110"/>
    </row>
    <row r="111" spans="1:7" ht="24.95" customHeight="1" thickBot="1">
      <c r="A111" s="92" t="s">
        <v>1055</v>
      </c>
      <c r="B111" s="267" t="str">
        <f>CONCATENATE(A111,VLOOKUP($I$4,'Цвет мет. опор'!A:B,2,0),"/",VLOOKUP($J$4,'Цвет лючка'!A:B,2,0),".",VLOOKUP($K$4,'Цвет столешницы'!A:B,2,FALSE))</f>
        <v>EVL730/О/40*40/ANT/ANT.U003</v>
      </c>
      <c r="C111" s="591"/>
      <c r="D111" s="270" t="s">
        <v>24</v>
      </c>
      <c r="E111" s="580"/>
      <c r="F111" s="390">
        <v>97864</v>
      </c>
    </row>
    <row r="112" spans="1:7" s="14" customFormat="1" ht="24.95" customHeight="1" thickBot="1">
      <c r="A112" s="92" t="s">
        <v>1056</v>
      </c>
      <c r="B112" s="267" t="str">
        <f>CONCATENATE(A112,VLOOKUP($I$4,'Цвет мет. опор'!A:B,2,0),"/",VLOOKUP($J$4,'Цвет лючка'!A:B,2,0),".",VLOOKUP($K$4,'Цвет столешницы'!A:B,2,FALSE))</f>
        <v>EVL731/О/40*40/ANT/ANT.U003</v>
      </c>
      <c r="C112" s="662" t="s">
        <v>1447</v>
      </c>
      <c r="D112" s="450" t="s">
        <v>2072</v>
      </c>
      <c r="E112" s="592" t="s">
        <v>15</v>
      </c>
      <c r="F112" s="390">
        <v>36738</v>
      </c>
      <c r="G112"/>
    </row>
    <row r="113" spans="1:7" s="14" customFormat="1" ht="24.95" customHeight="1" thickBot="1">
      <c r="A113" s="92" t="s">
        <v>1057</v>
      </c>
      <c r="B113" s="267" t="str">
        <f>CONCATENATE(A113,VLOOKUP($I$4,'Цвет мет. опор'!A:B,2,0),"/",VLOOKUP($J$4,'Цвет лючка'!A:B,2,0),".",VLOOKUP($K$4,'Цвет столешницы'!A:B,2,FALSE))</f>
        <v>EVL732/О/40*40/ANT/ANT.U003</v>
      </c>
      <c r="C113" s="662"/>
      <c r="D113" s="450" t="s">
        <v>2073</v>
      </c>
      <c r="E113" s="592"/>
      <c r="F113" s="390">
        <v>36738</v>
      </c>
      <c r="G113"/>
    </row>
    <row r="114" spans="1:7" s="14" customFormat="1" ht="24.95" customHeight="1" thickBot="1">
      <c r="A114" s="92" t="s">
        <v>1058</v>
      </c>
      <c r="B114" s="267" t="str">
        <f>CONCATENATE(A114,VLOOKUP($I$4,'Цвет мет. опор'!A:B,2,0),"/",VLOOKUP($J$4,'Цвет лючка'!A:B,2,0),".",VLOOKUP($K$4,'Цвет столешницы'!A:B,2,FALSE))</f>
        <v>EVL733/О/40*40/ANT/ANT.U003</v>
      </c>
      <c r="C114" s="662"/>
      <c r="D114" s="450" t="s">
        <v>2074</v>
      </c>
      <c r="E114" s="592"/>
      <c r="F114" s="390">
        <v>37344</v>
      </c>
      <c r="G114"/>
    </row>
    <row r="115" spans="1:7" s="14" customFormat="1" ht="24.95" customHeight="1" thickBot="1">
      <c r="A115" s="92" t="s">
        <v>1059</v>
      </c>
      <c r="B115" s="267" t="str">
        <f>CONCATENATE(A115,VLOOKUP($I$4,'Цвет мет. опор'!A:B,2,0),"/",VLOOKUP($J$4,'Цвет лючка'!A:B,2,0),".",VLOOKUP($K$4,'Цвет столешницы'!A:B,2,FALSE))</f>
        <v>EVL734/О/40*40/ANT/ANT.U003</v>
      </c>
      <c r="C115" s="662"/>
      <c r="D115" s="450" t="s">
        <v>2075</v>
      </c>
      <c r="E115" s="592"/>
      <c r="F115" s="390">
        <v>37344</v>
      </c>
      <c r="G115"/>
    </row>
    <row r="116" spans="1:7" s="14" customFormat="1" ht="24.95" customHeight="1" thickBot="1">
      <c r="A116" s="92" t="s">
        <v>1060</v>
      </c>
      <c r="B116" s="267" t="str">
        <f>CONCATENATE(A116,VLOOKUP($I$4,'Цвет мет. опор'!A:B,2,0),"/",VLOOKUP($J$4,'Цвет лючка'!A:B,2,0),".",VLOOKUP($K$4,'Цвет столешницы'!A:B,2,FALSE))</f>
        <v>EVL735/О/40*40/ANT/ANT.U003</v>
      </c>
      <c r="C116" s="662"/>
      <c r="D116" s="450" t="s">
        <v>2076</v>
      </c>
      <c r="E116" s="592"/>
      <c r="F116" s="390">
        <v>38556</v>
      </c>
      <c r="G116"/>
    </row>
    <row r="117" spans="1:7" s="14" customFormat="1" ht="24.95" customHeight="1">
      <c r="A117" s="92" t="s">
        <v>1061</v>
      </c>
      <c r="B117" s="267" t="str">
        <f>CONCATENATE(A117,VLOOKUP($I$4,'Цвет мет. опор'!A:B,2,0),"/",VLOOKUP($J$4,'Цвет лючка'!A:B,2,0),".",VLOOKUP($K$4,'Цвет столешницы'!A:B,2,FALSE))</f>
        <v>EVL736/О/40*40/ANT/ANT.U003</v>
      </c>
      <c r="C117" s="662"/>
      <c r="D117" s="450" t="s">
        <v>2077</v>
      </c>
      <c r="E117" s="592"/>
      <c r="F117" s="390">
        <v>38556</v>
      </c>
      <c r="G117"/>
    </row>
    <row r="118" spans="1:7" ht="16.5" thickBot="1">
      <c r="B118" s="639" t="s">
        <v>25</v>
      </c>
      <c r="C118" s="639"/>
      <c r="D118" s="639"/>
      <c r="E118" s="639"/>
      <c r="F118" s="461"/>
    </row>
    <row r="119" spans="1:7" ht="27" customHeight="1" thickBot="1">
      <c r="A119" s="92" t="s">
        <v>1062</v>
      </c>
      <c r="B119" s="267" t="str">
        <f>CONCATENATE(A119,VLOOKUP($I$4,'Цвет мет. опор'!A:B,2,0),"/",VLOOKUP($J$4,'Цвет лючка'!A:B,2,0),".",VLOOKUP($K$4,'Цвет столешницы'!A:B,2,FALSE))</f>
        <v>EVL645/О/40*40/ANT/ANT.U003</v>
      </c>
      <c r="C119" s="638" t="s">
        <v>493</v>
      </c>
      <c r="D119" s="263" t="s">
        <v>49</v>
      </c>
      <c r="E119" s="611"/>
      <c r="F119" s="390">
        <v>37944</v>
      </c>
    </row>
    <row r="120" spans="1:7" s="14" customFormat="1" ht="27" customHeight="1" thickBot="1">
      <c r="A120" s="92" t="s">
        <v>1063</v>
      </c>
      <c r="B120" s="267" t="str">
        <f>CONCATENATE(A120,VLOOKUP($I$4,'Цвет мет. опор'!A:B,2,0),"/",VLOOKUP($J$4,'Цвет лючка'!A:B,2,0),".",VLOOKUP($K$4,'Цвет столешницы'!A:B,2,FALSE))</f>
        <v>EVL646/О/40*40/ANT/ANT.U003</v>
      </c>
      <c r="C120" s="638"/>
      <c r="D120" s="263" t="s">
        <v>50</v>
      </c>
      <c r="E120" s="611"/>
      <c r="F120" s="390">
        <v>38989</v>
      </c>
      <c r="G120"/>
    </row>
    <row r="121" spans="1:7" s="14" customFormat="1" ht="27" customHeight="1" thickBot="1">
      <c r="A121" s="92" t="s">
        <v>1064</v>
      </c>
      <c r="B121" s="267" t="str">
        <f>CONCATENATE(A121,VLOOKUP($I$4,'Цвет мет. опор'!A:B,2,0),"/",VLOOKUP($J$4,'Цвет лючка'!A:B,2,0),".",VLOOKUP($K$4,'Цвет столешницы'!A:B,2,FALSE))</f>
        <v>EVL647/О/40*40/ANT/ANT.U003</v>
      </c>
      <c r="C121" s="638"/>
      <c r="D121" s="263" t="s">
        <v>51</v>
      </c>
      <c r="E121" s="611"/>
      <c r="F121" s="390">
        <v>40923</v>
      </c>
      <c r="G121"/>
    </row>
    <row r="122" spans="1:7" s="14" customFormat="1" ht="27" customHeight="1" thickBot="1">
      <c r="A122" s="92" t="s">
        <v>1065</v>
      </c>
      <c r="B122" s="267" t="str">
        <f>CONCATENATE(A122,VLOOKUP($I$4,'Цвет мет. опор'!A:B,2,0),"/",VLOOKUP($J$4,'Цвет лючка'!A:B,2,0),".",VLOOKUP($K$4,'Цвет столешницы'!A:B,2,FALSE))</f>
        <v>EVL648/О/40*40/ANT/ANT.U003</v>
      </c>
      <c r="C122" s="638" t="s">
        <v>494</v>
      </c>
      <c r="D122" s="263" t="s">
        <v>52</v>
      </c>
      <c r="E122" s="611"/>
      <c r="F122" s="390">
        <v>42261</v>
      </c>
      <c r="G122"/>
    </row>
    <row r="123" spans="1:7" s="14" customFormat="1" ht="27" customHeight="1" thickBot="1">
      <c r="A123" s="92" t="s">
        <v>1066</v>
      </c>
      <c r="B123" s="267" t="str">
        <f>CONCATENATE(A123,VLOOKUP($I$4,'Цвет мет. опор'!A:B,2,0),"/",VLOOKUP($J$4,'Цвет лючка'!A:B,2,0),".",VLOOKUP($K$4,'Цвет столешницы'!A:B,2,FALSE))</f>
        <v>EVL649/О/40*40/ANT/ANT.U003</v>
      </c>
      <c r="C123" s="638"/>
      <c r="D123" s="263" t="s">
        <v>53</v>
      </c>
      <c r="E123" s="611"/>
      <c r="F123" s="390">
        <v>44132</v>
      </c>
      <c r="G123"/>
    </row>
    <row r="124" spans="1:7" s="14" customFormat="1" ht="27" customHeight="1" thickBot="1">
      <c r="A124" s="92" t="s">
        <v>1067</v>
      </c>
      <c r="B124" s="267" t="str">
        <f>CONCATENATE(A124,VLOOKUP($I$4,'Цвет мет. опор'!A:B,2,0),"/",VLOOKUP($J$4,'Цвет лючка'!A:B,2,0),".",VLOOKUP($K$4,'Цвет столешницы'!A:B,2,FALSE))</f>
        <v>EVL650/О/40*40/ANT/ANT.U003</v>
      </c>
      <c r="C124" s="638"/>
      <c r="D124" s="263" t="s">
        <v>54</v>
      </c>
      <c r="E124" s="611"/>
      <c r="F124" s="390">
        <v>45346</v>
      </c>
      <c r="G124"/>
    </row>
    <row r="125" spans="1:7" s="14" customFormat="1" ht="27" customHeight="1" thickBot="1">
      <c r="A125" s="92" t="s">
        <v>1068</v>
      </c>
      <c r="B125" s="267" t="str">
        <f>CONCATENATE(A125,VLOOKUP($I$4,'Цвет мет. опор'!A:B,2,0),"/",VLOOKUP($J$4,'Цвет лючка'!A:B,2,0),".",VLOOKUP($K$4,'Цвет столешницы'!A:B,2,FALSE))</f>
        <v>EVL651/О/40*40/ANT/ANT.U003</v>
      </c>
      <c r="C125" s="638" t="s">
        <v>495</v>
      </c>
      <c r="D125" s="263" t="s">
        <v>55</v>
      </c>
      <c r="E125" s="611"/>
      <c r="F125" s="390">
        <v>40743</v>
      </c>
      <c r="G125"/>
    </row>
    <row r="126" spans="1:7" s="14" customFormat="1" ht="27" customHeight="1" thickBot="1">
      <c r="A126" s="92" t="s">
        <v>1069</v>
      </c>
      <c r="B126" s="267" t="str">
        <f>CONCATENATE(A126,VLOOKUP($I$4,'Цвет мет. опор'!A:B,2,0),"/",VLOOKUP($J$4,'Цвет лючка'!A:B,2,0),".",VLOOKUP($K$4,'Цвет столешницы'!A:B,2,FALSE))</f>
        <v>EVL652/О/40*40/ANT/ANT.U003</v>
      </c>
      <c r="C126" s="638"/>
      <c r="D126" s="263" t="s">
        <v>56</v>
      </c>
      <c r="E126" s="611"/>
      <c r="F126" s="390">
        <v>42685</v>
      </c>
      <c r="G126"/>
    </row>
    <row r="127" spans="1:7" s="14" customFormat="1" ht="27" customHeight="1" thickBot="1">
      <c r="A127" s="92" t="s">
        <v>1070</v>
      </c>
      <c r="B127" s="267" t="str">
        <f>CONCATENATE(A127,VLOOKUP($I$4,'Цвет мет. опор'!A:B,2,0),"/",VLOOKUP($J$4,'Цвет лючка'!A:B,2,0),".",VLOOKUP($K$4,'Цвет столешницы'!A:B,2,FALSE))</f>
        <v>EVL653/О/40*40/ANT/ANT.U003</v>
      </c>
      <c r="C127" s="638"/>
      <c r="D127" s="263" t="s">
        <v>57</v>
      </c>
      <c r="E127" s="611"/>
      <c r="F127" s="390">
        <v>44346</v>
      </c>
      <c r="G127"/>
    </row>
    <row r="128" spans="1:7" ht="27" customHeight="1" thickBot="1">
      <c r="A128" s="92" t="s">
        <v>1071</v>
      </c>
      <c r="B128" s="267" t="str">
        <f>CONCATENATE(A128,VLOOKUP($I$4,'Цвет мет. опор'!A:B,2,0),"/",VLOOKUP($J$4,'Цвет лючка'!A:B,2,0),".",VLOOKUP($K$4,'Цвет столешницы'!A:B,2,FALSE))</f>
        <v>EVL654/О/40*40/ANT/ANT.U003</v>
      </c>
      <c r="C128" s="638" t="s">
        <v>496</v>
      </c>
      <c r="D128" s="263" t="s">
        <v>58</v>
      </c>
      <c r="E128" s="611"/>
      <c r="F128" s="390">
        <v>54789</v>
      </c>
    </row>
    <row r="129" spans="1:6" ht="27" customHeight="1" thickBot="1">
      <c r="A129" s="92" t="s">
        <v>1072</v>
      </c>
      <c r="B129" s="267" t="str">
        <f>CONCATENATE(A129,VLOOKUP($I$4,'Цвет мет. опор'!A:B,2,0),"/",VLOOKUP($J$4,'Цвет лючка'!A:B,2,0),".",VLOOKUP($K$4,'Цвет столешницы'!A:B,2,FALSE))</f>
        <v>EVL655/О/40*40/ANT/ANT.U003</v>
      </c>
      <c r="C129" s="638"/>
      <c r="D129" s="263" t="s">
        <v>59</v>
      </c>
      <c r="E129" s="611"/>
      <c r="F129" s="390">
        <v>56359</v>
      </c>
    </row>
    <row r="130" spans="1:6" ht="27" customHeight="1" thickBot="1">
      <c r="A130" s="92" t="s">
        <v>1073</v>
      </c>
      <c r="B130" s="267" t="str">
        <f>CONCATENATE(A130,VLOOKUP($I$4,'Цвет мет. опор'!A:B,2,0),"/",VLOOKUP($J$4,'Цвет лючка'!A:B,2,0),".",VLOOKUP($K$4,'Цвет столешницы'!A:B,2,FALSE))</f>
        <v>EVL656/О/40*40/ANT/ANT.U003</v>
      </c>
      <c r="C130" s="638"/>
      <c r="D130" s="263" t="s">
        <v>60</v>
      </c>
      <c r="E130" s="611"/>
      <c r="F130" s="390">
        <v>59258</v>
      </c>
    </row>
    <row r="131" spans="1:6" ht="27" customHeight="1" thickBot="1">
      <c r="A131" s="92" t="s">
        <v>1074</v>
      </c>
      <c r="B131" s="267" t="str">
        <f>CONCATENATE(A131,VLOOKUP($I$4,'Цвет мет. опор'!A:B,2,0),"/",VLOOKUP($J$4,'Цвет лючка'!A:B,2,0),".",VLOOKUP($K$4,'Цвет столешницы'!A:B,2,FALSE))</f>
        <v>EVL657/О/40*40/ANT/ANT.U003</v>
      </c>
      <c r="C131" s="638" t="s">
        <v>497</v>
      </c>
      <c r="D131" s="263" t="s">
        <v>61</v>
      </c>
      <c r="E131" s="611"/>
      <c r="F131" s="390">
        <v>62803</v>
      </c>
    </row>
    <row r="132" spans="1:6" ht="27" customHeight="1" thickBot="1">
      <c r="A132" s="92" t="s">
        <v>1075</v>
      </c>
      <c r="B132" s="267" t="str">
        <f>CONCATENATE(A132,VLOOKUP($I$4,'Цвет мет. опор'!A:B,2,0),"/",VLOOKUP($J$4,'Цвет лючка'!A:B,2,0),".",VLOOKUP($K$4,'Цвет столешницы'!A:B,2,FALSE))</f>
        <v>EVL658/О/40*40/ANT/ANT.U003</v>
      </c>
      <c r="C132" s="638"/>
      <c r="D132" s="263" t="s">
        <v>62</v>
      </c>
      <c r="E132" s="611"/>
      <c r="F132" s="390">
        <v>65312</v>
      </c>
    </row>
    <row r="133" spans="1:6" ht="27" customHeight="1" thickBot="1">
      <c r="A133" s="92" t="s">
        <v>1076</v>
      </c>
      <c r="B133" s="267" t="str">
        <f>CONCATENATE(A133,VLOOKUP($I$4,'Цвет мет. опор'!A:B,2,0),"/",VLOOKUP($J$4,'Цвет лючка'!A:B,2,0),".",VLOOKUP($K$4,'Цвет столешницы'!A:B,2,FALSE))</f>
        <v>EVL659/О/40*40/ANT/ANT.U003</v>
      </c>
      <c r="C133" s="638"/>
      <c r="D133" s="263" t="s">
        <v>63</v>
      </c>
      <c r="E133" s="611"/>
      <c r="F133" s="390">
        <v>67428</v>
      </c>
    </row>
    <row r="134" spans="1:6" ht="27" customHeight="1" thickBot="1">
      <c r="A134" s="92" t="s">
        <v>1077</v>
      </c>
      <c r="B134" s="267" t="str">
        <f>CONCATENATE(A134,VLOOKUP($I$4,'Цвет мет. опор'!A:B,2,0),"/",VLOOKUP($J$4,'Цвет лючка'!A:B,2,0),".",VLOOKUP($K$4,'Цвет столешницы'!A:B,2,FALSE))</f>
        <v>EVL660/О/40*40/ANT/ANT.U003</v>
      </c>
      <c r="C134" s="638" t="s">
        <v>498</v>
      </c>
      <c r="D134" s="263" t="s">
        <v>64</v>
      </c>
      <c r="E134" s="611"/>
      <c r="F134" s="390">
        <v>58438</v>
      </c>
    </row>
    <row r="135" spans="1:6" ht="27" customHeight="1" thickBot="1">
      <c r="A135" s="92" t="s">
        <v>1078</v>
      </c>
      <c r="B135" s="267" t="str">
        <f>CONCATENATE(A135,VLOOKUP($I$4,'Цвет мет. опор'!A:B,2,0),"/",VLOOKUP($J$4,'Цвет лючка'!A:B,2,0),".",VLOOKUP($K$4,'Цвет столешницы'!A:B,2,FALSE))</f>
        <v>EVL661/О/40*40/ANT/ANT.U003</v>
      </c>
      <c r="C135" s="638"/>
      <c r="D135" s="263" t="s">
        <v>65</v>
      </c>
      <c r="E135" s="611"/>
      <c r="F135" s="390">
        <v>61648</v>
      </c>
    </row>
    <row r="136" spans="1:6" ht="33" customHeight="1" thickBot="1">
      <c r="A136" s="92" t="s">
        <v>1079</v>
      </c>
      <c r="B136" s="267" t="str">
        <f>CONCATENATE(A136,VLOOKUP($I$4,'Цвет мет. опор'!A:B,2,0),"/",VLOOKUP($J$4,'Цвет лючка'!A:B,2,0),".",VLOOKUP($K$4,'Цвет столешницы'!A:B,2,FALSE))</f>
        <v>EVL662/О/40*40/ANT/ANT.U003</v>
      </c>
      <c r="C136" s="638"/>
      <c r="D136" s="263" t="s">
        <v>66</v>
      </c>
      <c r="E136" s="611"/>
      <c r="F136" s="390">
        <v>63845</v>
      </c>
    </row>
    <row r="137" spans="1:6" ht="33" customHeight="1" thickBot="1">
      <c r="A137" s="92" t="s">
        <v>1080</v>
      </c>
      <c r="B137" s="267" t="str">
        <f>CONCATENATE(A137,VLOOKUP($I$4,'Цвет мет. опор'!A:B,2,0),"/",VLOOKUP($J$4,'Цвет лючка'!A:B,2,0),".",VLOOKUP($K$4,'Цвет столешницы'!A:B,2,FALSE))</f>
        <v>EVL663/О/40*40/ANT/ANT.U003</v>
      </c>
      <c r="C137" s="638" t="s">
        <v>499</v>
      </c>
      <c r="D137" s="263" t="s">
        <v>350</v>
      </c>
      <c r="E137" s="611"/>
      <c r="F137" s="390">
        <v>67040</v>
      </c>
    </row>
    <row r="138" spans="1:6" ht="33" customHeight="1" thickBot="1">
      <c r="A138" s="92" t="s">
        <v>1081</v>
      </c>
      <c r="B138" s="267" t="str">
        <f>CONCATENATE(A138,VLOOKUP($I$4,'Цвет мет. опор'!A:B,2,0),"/",VLOOKUP($J$4,'Цвет лючка'!A:B,2,0),".",VLOOKUP($K$4,'Цвет столешницы'!A:B,2,FALSE))</f>
        <v>EVL664/О/40*40/ANT/ANT.U003</v>
      </c>
      <c r="C138" s="638"/>
      <c r="D138" s="263" t="s">
        <v>351</v>
      </c>
      <c r="E138" s="611"/>
      <c r="F138" s="390">
        <v>69133</v>
      </c>
    </row>
    <row r="139" spans="1:6" ht="33" customHeight="1" thickBot="1">
      <c r="A139" s="92" t="s">
        <v>1082</v>
      </c>
      <c r="B139" s="267" t="str">
        <f>CONCATENATE(A139,VLOOKUP($I$4,'Цвет мет. опор'!A:B,2,0),"/",VLOOKUP($J$4,'Цвет лючка'!A:B,2,0),".",VLOOKUP($K$4,'Цвет столешницы'!A:B,2,FALSE))</f>
        <v>EVL665/О/40*40/ANT/ANT.U003</v>
      </c>
      <c r="C139" s="638"/>
      <c r="D139" s="263" t="s">
        <v>352</v>
      </c>
      <c r="E139" s="611"/>
      <c r="F139" s="390">
        <v>73000</v>
      </c>
    </row>
    <row r="140" spans="1:6" ht="32.25" customHeight="1" thickBot="1">
      <c r="A140" s="92" t="s">
        <v>1083</v>
      </c>
      <c r="B140" s="267" t="str">
        <f>CONCATENATE(A140,VLOOKUP($I$4,'Цвет мет. опор'!A:B,2,0),"/",VLOOKUP($J$4,'Цвет лючка'!A:B,2,0),".",VLOOKUP($K$4,'Цвет столешницы'!A:B,2,FALSE))</f>
        <v>EVL666/О/40*40/ANT/ANT.U003</v>
      </c>
      <c r="C140" s="638" t="s">
        <v>499</v>
      </c>
      <c r="D140" s="263" t="s">
        <v>362</v>
      </c>
      <c r="E140" s="611"/>
      <c r="F140" s="390">
        <v>70572</v>
      </c>
    </row>
    <row r="141" spans="1:6" ht="32.25" customHeight="1" thickBot="1">
      <c r="A141" s="92" t="s">
        <v>1084</v>
      </c>
      <c r="B141" s="267" t="str">
        <f>CONCATENATE(A141,VLOOKUP($I$4,'Цвет мет. опор'!A:B,2,0),"/",VLOOKUP($J$4,'Цвет лючка'!A:B,2,0),".",VLOOKUP($K$4,'Цвет столешницы'!A:B,2,FALSE))</f>
        <v>EVL667/О/40*40/ANT/ANT.U003</v>
      </c>
      <c r="C141" s="638"/>
      <c r="D141" s="263" t="s">
        <v>363</v>
      </c>
      <c r="E141" s="611"/>
      <c r="F141" s="390">
        <v>74314</v>
      </c>
    </row>
    <row r="142" spans="1:6" ht="32.25" customHeight="1" thickBot="1">
      <c r="A142" s="92" t="s">
        <v>1085</v>
      </c>
      <c r="B142" s="267" t="str">
        <f>CONCATENATE(A142,VLOOKUP($I$4,'Цвет мет. опор'!A:B,2,0),"/",VLOOKUP($J$4,'Цвет лючка'!A:B,2,0),".",VLOOKUP($K$4,'Цвет столешницы'!A:B,2,FALSE))</f>
        <v>EVL668/О/40*40/ANT/ANT.U003</v>
      </c>
      <c r="C142" s="638"/>
      <c r="D142" s="263" t="s">
        <v>364</v>
      </c>
      <c r="E142" s="611"/>
      <c r="F142" s="390">
        <v>76743</v>
      </c>
    </row>
    <row r="143" spans="1:6" ht="32.1" customHeight="1" thickBot="1">
      <c r="A143" s="92" t="s">
        <v>1086</v>
      </c>
      <c r="B143" s="267" t="str">
        <f>CONCATENATE(A143,VLOOKUP($I$4,'Цвет мет. опор'!A:B,2,0),"/",VLOOKUP($J$4,'Цвет лючка'!A:B,2,0),".",VLOOKUP($K$4,'Цвет столешницы'!A:B,2,FALSE))</f>
        <v>EVL669/О/40*40/ANT/ANT.U003</v>
      </c>
      <c r="C143" s="638" t="s">
        <v>499</v>
      </c>
      <c r="D143" s="263" t="s">
        <v>359</v>
      </c>
      <c r="E143" s="611"/>
      <c r="F143" s="390">
        <v>72660</v>
      </c>
    </row>
    <row r="144" spans="1:6" ht="32.1" customHeight="1" thickBot="1">
      <c r="A144" s="92" t="s">
        <v>1087</v>
      </c>
      <c r="B144" s="267" t="str">
        <f>CONCATENATE(A144,VLOOKUP($I$4,'Цвет мет. опор'!A:B,2,0),"/",VLOOKUP($J$4,'Цвет лючка'!A:B,2,0),".",VLOOKUP($K$4,'Цвет столешницы'!A:B,2,FALSE))</f>
        <v>EVL670/О/40*40/ANT/ANT.U003</v>
      </c>
      <c r="C144" s="638"/>
      <c r="D144" s="263" t="s">
        <v>360</v>
      </c>
      <c r="E144" s="611"/>
      <c r="F144" s="390">
        <v>76544</v>
      </c>
    </row>
    <row r="145" spans="1:7" ht="32.1" customHeight="1" thickBot="1">
      <c r="A145" s="92" t="s">
        <v>1088</v>
      </c>
      <c r="B145" s="267" t="str">
        <f>CONCATENATE(A145,VLOOKUP($I$4,'Цвет мет. опор'!A:B,2,0),"/",VLOOKUP($J$4,'Цвет лючка'!A:B,2,0),".",VLOOKUP($K$4,'Цвет столешницы'!A:B,2,FALSE))</f>
        <v>EVL671/О/40*40/ANT/ANT.U003</v>
      </c>
      <c r="C145" s="638"/>
      <c r="D145" s="263" t="s">
        <v>361</v>
      </c>
      <c r="E145" s="611"/>
      <c r="F145" s="390">
        <v>79867</v>
      </c>
    </row>
    <row r="146" spans="1:7" ht="33.950000000000003" customHeight="1" thickBot="1">
      <c r="A146" s="92" t="s">
        <v>1089</v>
      </c>
      <c r="B146" s="267" t="str">
        <f>CONCATENATE(A146,VLOOKUP($I$4,'Цвет мет. опор'!A:B,2,0),"/",VLOOKUP($J$4,'Цвет лючка'!A:B,2,0),".",VLOOKUP($K$4,'Цвет столешницы'!A:B,2,FALSE))</f>
        <v>EVL672/О/40*40/ANT/ANT.U003</v>
      </c>
      <c r="C146" s="638" t="s">
        <v>1113</v>
      </c>
      <c r="D146" s="263" t="s">
        <v>353</v>
      </c>
      <c r="E146" s="611"/>
      <c r="F146" s="390">
        <v>97228</v>
      </c>
    </row>
    <row r="147" spans="1:7" ht="33.950000000000003" customHeight="1" thickBot="1">
      <c r="A147" s="92" t="s">
        <v>1090</v>
      </c>
      <c r="B147" s="267" t="str">
        <f>CONCATENATE(A147,VLOOKUP($I$4,'Цвет мет. опор'!A:B,2,0),"/",VLOOKUP($J$4,'Цвет лючка'!A:B,2,0),".",VLOOKUP($K$4,'Цвет столешницы'!A:B,2,FALSE))</f>
        <v>EVL673/О/40*40/ANT/ANT.U003</v>
      </c>
      <c r="C147" s="638"/>
      <c r="D147" s="282" t="s">
        <v>355</v>
      </c>
      <c r="E147" s="611"/>
      <c r="F147" s="390">
        <v>100367</v>
      </c>
    </row>
    <row r="148" spans="1:7" ht="33.950000000000003" customHeight="1" thickBot="1">
      <c r="A148" s="92" t="s">
        <v>1091</v>
      </c>
      <c r="B148" s="267" t="str">
        <f>CONCATENATE(A148,VLOOKUP($I$4,'Цвет мет. опор'!A:B,2,0),"/",VLOOKUP($J$4,'Цвет лючка'!A:B,2,0),".",VLOOKUP($K$4,'Цвет столешницы'!A:B,2,FALSE))</f>
        <v>EVL674/О/40*40/ANT/ANT.U003</v>
      </c>
      <c r="C148" s="638"/>
      <c r="D148" s="263" t="s">
        <v>356</v>
      </c>
      <c r="E148" s="611"/>
      <c r="F148" s="390">
        <v>106168</v>
      </c>
    </row>
    <row r="149" spans="1:7" ht="33.950000000000003" customHeight="1" thickBot="1">
      <c r="A149" s="92" t="s">
        <v>1092</v>
      </c>
      <c r="B149" s="267" t="str">
        <f>CONCATENATE(A149,VLOOKUP($I$4,'Цвет мет. опор'!A:B,2,0),"/",VLOOKUP($J$4,'Цвет лючка'!A:B,2,0),".",VLOOKUP($K$4,'Цвет столешницы'!A:B,2,FALSE))</f>
        <v>EVL675/О/40*40/ANT/ANT.U003</v>
      </c>
      <c r="C149" s="638" t="s">
        <v>1114</v>
      </c>
      <c r="D149" s="263" t="s">
        <v>658</v>
      </c>
      <c r="E149" s="611"/>
      <c r="F149" s="390">
        <v>102219</v>
      </c>
    </row>
    <row r="150" spans="1:7" ht="33.950000000000003" customHeight="1" thickBot="1">
      <c r="A150" s="92" t="s">
        <v>1093</v>
      </c>
      <c r="B150" s="267" t="str">
        <f>CONCATENATE(A150,VLOOKUP($I$4,'Цвет мет. опор'!A:B,2,0),"/",VLOOKUP($J$4,'Цвет лючка'!A:B,2,0),".",VLOOKUP($K$4,'Цвет столешницы'!A:B,2,FALSE))</f>
        <v>EVL676/О/40*40/ANT/ANT.U003</v>
      </c>
      <c r="C150" s="638"/>
      <c r="D150" s="263" t="s">
        <v>659</v>
      </c>
      <c r="E150" s="611"/>
      <c r="F150" s="390">
        <v>107831</v>
      </c>
    </row>
    <row r="151" spans="1:7" ht="33.950000000000003" customHeight="1" thickBot="1">
      <c r="A151" s="92" t="s">
        <v>1094</v>
      </c>
      <c r="B151" s="267" t="str">
        <f>CONCATENATE(A151,VLOOKUP($I$4,'Цвет мет. опор'!A:B,2,0),"/",VLOOKUP($J$4,'Цвет лючка'!A:B,2,0),".",VLOOKUP($K$4,'Цвет столешницы'!A:B,2,FALSE))</f>
        <v>EVL677/О/40*40/ANT/ANT.U003</v>
      </c>
      <c r="C151" s="638"/>
      <c r="D151" s="263" t="s">
        <v>660</v>
      </c>
      <c r="E151" s="611"/>
      <c r="F151" s="390">
        <v>111475</v>
      </c>
    </row>
    <row r="152" spans="1:7" ht="33.950000000000003" customHeight="1" thickBot="1">
      <c r="A152" s="92" t="s">
        <v>1095</v>
      </c>
      <c r="B152" s="267" t="str">
        <f>CONCATENATE(A152,VLOOKUP($I$4,'Цвет мет. опор'!A:B,2,0),"/",VLOOKUP($J$4,'Цвет лючка'!A:B,2,0),".",VLOOKUP($K$4,'Цвет столешницы'!A:B,2,FALSE))</f>
        <v>EVL678/О/40*40/ANT/ANT.U003</v>
      </c>
      <c r="C152" s="638" t="s">
        <v>1115</v>
      </c>
      <c r="D152" s="263" t="s">
        <v>661</v>
      </c>
      <c r="E152" s="611"/>
      <c r="F152" s="390">
        <v>72660</v>
      </c>
    </row>
    <row r="153" spans="1:7" ht="33.950000000000003" customHeight="1" thickBot="1">
      <c r="A153" s="92" t="s">
        <v>1096</v>
      </c>
      <c r="B153" s="267" t="str">
        <f>CONCATENATE(A153,VLOOKUP($I$4,'Цвет мет. опор'!A:B,2,0),"/",VLOOKUP($J$4,'Цвет лючка'!A:B,2,0),".",VLOOKUP($K$4,'Цвет столешницы'!A:B,2,FALSE))</f>
        <v>EVL679/О/40*40/ANT/ANT.U003</v>
      </c>
      <c r="C153" s="638"/>
      <c r="D153" s="263" t="s">
        <v>662</v>
      </c>
      <c r="E153" s="611"/>
      <c r="F153" s="390">
        <v>76544</v>
      </c>
    </row>
    <row r="154" spans="1:7" ht="33.950000000000003" customHeight="1">
      <c r="A154" s="92" t="s">
        <v>1097</v>
      </c>
      <c r="B154" s="267" t="str">
        <f>CONCATENATE(A154,VLOOKUP($I$4,'Цвет мет. опор'!A:B,2,0),"/",VLOOKUP($J$4,'Цвет лючка'!A:B,2,0),".",VLOOKUP($K$4,'Цвет столешницы'!A:B,2,FALSE))</f>
        <v>EVL680/О/40*40/ANT/ANT.U003</v>
      </c>
      <c r="C154" s="638"/>
      <c r="D154" s="263" t="s">
        <v>663</v>
      </c>
      <c r="E154" s="611"/>
      <c r="F154" s="390">
        <v>79867</v>
      </c>
    </row>
    <row r="155" spans="1:7" ht="15.75">
      <c r="B155" s="446"/>
      <c r="C155" s="462"/>
      <c r="D155" s="462" t="s">
        <v>26</v>
      </c>
      <c r="E155" s="462"/>
      <c r="F155" s="461"/>
    </row>
    <row r="156" spans="1:7" s="14" customFormat="1" ht="24.95" customHeight="1" thickBot="1">
      <c r="A156" s="123" t="s">
        <v>1098</v>
      </c>
      <c r="B156" s="267" t="str">
        <f>CONCATENATE(A156,VLOOKUP($I$4,'Цвет мет. опор'!A:B,2,0),".",VLOOKUP($K$4,'Цвет столешницы'!A:B,2,FALSE))</f>
        <v>EVL800/О/40*40/ANT.U003</v>
      </c>
      <c r="C156" s="638" t="s">
        <v>500</v>
      </c>
      <c r="D156" s="263" t="s">
        <v>341</v>
      </c>
      <c r="E156" s="611"/>
      <c r="F156" s="390">
        <v>33795</v>
      </c>
      <c r="G156"/>
    </row>
    <row r="157" spans="1:7" s="14" customFormat="1" ht="24.95" customHeight="1" thickBot="1">
      <c r="A157" s="124" t="s">
        <v>1099</v>
      </c>
      <c r="B157" s="267" t="str">
        <f>CONCATENATE(A157,VLOOKUP($I$4,'Цвет мет. опор'!A:B,2,0),".",VLOOKUP($K$4,'Цвет столешницы'!A:B,2,FALSE))</f>
        <v>EVL801/О/40*40/ANT.U003</v>
      </c>
      <c r="C157" s="638"/>
      <c r="D157" s="263" t="s">
        <v>300</v>
      </c>
      <c r="E157" s="611"/>
      <c r="F157" s="390">
        <v>35162</v>
      </c>
      <c r="G157"/>
    </row>
    <row r="158" spans="1:7" s="14" customFormat="1" ht="24.95" customHeight="1" thickBot="1">
      <c r="A158" s="124" t="s">
        <v>1100</v>
      </c>
      <c r="B158" s="267" t="str">
        <f>CONCATENATE(A158,VLOOKUP($I$4,'Цвет мет. опор'!A:B,2,0),".",VLOOKUP($K$4,'Цвет столешницы'!A:B,2,FALSE))</f>
        <v>EVL802/О/40*40/ANT.U003</v>
      </c>
      <c r="C158" s="638"/>
      <c r="D158" s="263" t="s">
        <v>301</v>
      </c>
      <c r="E158" s="611"/>
      <c r="F158" s="390">
        <v>36785</v>
      </c>
      <c r="G158"/>
    </row>
    <row r="159" spans="1:7" s="14" customFormat="1" ht="24.95" customHeight="1" thickBot="1">
      <c r="A159" s="124" t="s">
        <v>1101</v>
      </c>
      <c r="B159" s="267" t="str">
        <f>CONCATENATE(A159,VLOOKUP($I$4,'Цвет мет. опор'!A:B,2,0),".",VLOOKUP($K$4,'Цвет столешницы'!A:B,2,FALSE))</f>
        <v>EVL803/О/40*40/ANT.U003</v>
      </c>
      <c r="C159" s="638"/>
      <c r="D159" s="263" t="s">
        <v>302</v>
      </c>
      <c r="E159" s="611"/>
      <c r="F159" s="390">
        <v>38873</v>
      </c>
      <c r="G159"/>
    </row>
    <row r="160" spans="1:7" ht="24.95" customHeight="1" thickBot="1">
      <c r="A160" s="124" t="s">
        <v>1102</v>
      </c>
      <c r="B160" s="267" t="str">
        <f>CONCATENATE(A160,VLOOKUP($I$4,'Цвет мет. опор'!A:B,2,0),".",VLOOKUP($K$4,'Цвет столешницы'!A:B,2,FALSE))</f>
        <v>EVL804/О/40*40/ANT.U003</v>
      </c>
      <c r="C160" s="638"/>
      <c r="D160" s="263" t="s">
        <v>342</v>
      </c>
      <c r="E160" s="611"/>
      <c r="F160" s="390">
        <v>41008</v>
      </c>
    </row>
    <row r="161" spans="1:7" ht="24.95" customHeight="1" thickBot="1">
      <c r="A161" s="124" t="s">
        <v>1103</v>
      </c>
      <c r="B161" s="267" t="str">
        <f>CONCATENATE(A161,VLOOKUP($I$4,'Цвет мет. опор'!A:B,2,0),".",VLOOKUP($K$4,'Цвет столешницы'!A:B,2,FALSE))</f>
        <v>EVL805/О/40*40/ANT.U003</v>
      </c>
      <c r="C161" s="638" t="s">
        <v>501</v>
      </c>
      <c r="D161" s="263" t="s">
        <v>348</v>
      </c>
      <c r="E161" s="611"/>
      <c r="F161" s="390">
        <v>57307</v>
      </c>
    </row>
    <row r="162" spans="1:7" ht="24.95" customHeight="1" thickBot="1">
      <c r="A162" s="124" t="s">
        <v>1104</v>
      </c>
      <c r="B162" s="267" t="str">
        <f>CONCATENATE(A162,VLOOKUP($I$4,'Цвет мет. опор'!A:B,2,0),".",VLOOKUP($K$4,'Цвет столешницы'!A:B,2,FALSE))</f>
        <v>EVL806/О/40*40/ANT.U003</v>
      </c>
      <c r="C162" s="638"/>
      <c r="D162" s="263" t="s">
        <v>350</v>
      </c>
      <c r="E162" s="611"/>
      <c r="F162" s="390">
        <v>59613</v>
      </c>
    </row>
    <row r="163" spans="1:7" ht="24.95" customHeight="1" thickBot="1">
      <c r="A163" s="124" t="s">
        <v>1105</v>
      </c>
      <c r="B163" s="267" t="str">
        <f>CONCATENATE(A163,VLOOKUP($I$4,'Цвет мет. опор'!A:B,2,0),".",VLOOKUP($K$4,'Цвет столешницы'!A:B,2,FALSE))</f>
        <v>EVL807/О/40*40/ANT.U003</v>
      </c>
      <c r="C163" s="638"/>
      <c r="D163" s="263" t="s">
        <v>351</v>
      </c>
      <c r="E163" s="611"/>
      <c r="F163" s="390">
        <v>62359</v>
      </c>
    </row>
    <row r="164" spans="1:7" ht="24.95" customHeight="1" thickBot="1">
      <c r="A164" s="124" t="s">
        <v>1106</v>
      </c>
      <c r="B164" s="267" t="str">
        <f>CONCATENATE(A164,VLOOKUP($I$4,'Цвет мет. опор'!A:B,2,0),".",VLOOKUP($K$4,'Цвет столешницы'!A:B,2,FALSE))</f>
        <v>EVL808/О/40*40/ANT.U003</v>
      </c>
      <c r="C164" s="638"/>
      <c r="D164" s="263" t="s">
        <v>352</v>
      </c>
      <c r="E164" s="611"/>
      <c r="F164" s="390">
        <v>73555</v>
      </c>
    </row>
    <row r="165" spans="1:7" ht="24.95" customHeight="1" thickBot="1">
      <c r="A165" s="124" t="s">
        <v>1107</v>
      </c>
      <c r="B165" s="267" t="str">
        <f>CONCATENATE(A165,VLOOKUP($I$4,'Цвет мет. опор'!A:B,2,0),".",VLOOKUP($K$4,'Цвет столешницы'!A:B,2,FALSE))</f>
        <v>EVL809/О/40*40/ANT.U003</v>
      </c>
      <c r="C165" s="638"/>
      <c r="D165" s="263" t="s">
        <v>353</v>
      </c>
      <c r="E165" s="611"/>
      <c r="F165" s="390">
        <v>77729</v>
      </c>
    </row>
    <row r="166" spans="1:7" ht="24.95" customHeight="1" thickBot="1">
      <c r="A166" s="92" t="s">
        <v>1108</v>
      </c>
      <c r="B166" s="267" t="str">
        <f>CONCATENATE(A166,VLOOKUP($I$4,'Цвет мет. опор'!A:B,2,0),".",VLOOKUP($K$4,'Цвет столешницы'!A:B,2,FALSE))</f>
        <v>EVL810/О/40*40/ANT.U003</v>
      </c>
      <c r="C166" s="638" t="s">
        <v>502</v>
      </c>
      <c r="D166" s="263" t="s">
        <v>354</v>
      </c>
      <c r="E166" s="611"/>
      <c r="F166" s="390">
        <v>79592</v>
      </c>
    </row>
    <row r="167" spans="1:7" ht="24.95" customHeight="1" thickBot="1">
      <c r="A167" s="92" t="s">
        <v>1109</v>
      </c>
      <c r="B167" s="267" t="str">
        <f>CONCATENATE(A167,VLOOKUP($I$4,'Цвет мет. опор'!A:B,2,0),".",VLOOKUP($K$4,'Цвет столешницы'!A:B,2,FALSE))</f>
        <v>EVL811/О/40*40/ANT.U003</v>
      </c>
      <c r="C167" s="638"/>
      <c r="D167" s="263" t="s">
        <v>353</v>
      </c>
      <c r="E167" s="611"/>
      <c r="F167" s="390">
        <v>87207</v>
      </c>
    </row>
    <row r="168" spans="1:7" ht="24.95" customHeight="1" thickBot="1">
      <c r="A168" s="92" t="s">
        <v>1110</v>
      </c>
      <c r="B168" s="267" t="str">
        <f>CONCATENATE(A168,VLOOKUP($I$4,'Цвет мет. опор'!A:B,2,0),".",VLOOKUP($K$4,'Цвет столешницы'!A:B,2,FALSE))</f>
        <v>EVL812/О/40*40/ANT.U003</v>
      </c>
      <c r="C168" s="638"/>
      <c r="D168" s="263" t="s">
        <v>355</v>
      </c>
      <c r="E168" s="611"/>
      <c r="F168" s="390">
        <v>91327</v>
      </c>
    </row>
    <row r="169" spans="1:7" ht="24.95" customHeight="1" thickBot="1">
      <c r="A169" s="92" t="s">
        <v>1111</v>
      </c>
      <c r="B169" s="267" t="str">
        <f>CONCATENATE(A169,VLOOKUP($I$4,'Цвет мет. опор'!A:B,2,0),".",VLOOKUP($K$4,'Цвет столешницы'!A:B,2,FALSE))</f>
        <v>EVL813/О/40*40/ANT.U003</v>
      </c>
      <c r="C169" s="638"/>
      <c r="D169" s="263" t="s">
        <v>356</v>
      </c>
      <c r="E169" s="611"/>
      <c r="F169" s="390">
        <v>94006</v>
      </c>
    </row>
    <row r="170" spans="1:7" ht="24.95" customHeight="1">
      <c r="A170" s="129" t="s">
        <v>1112</v>
      </c>
      <c r="B170" s="267" t="str">
        <f>CONCATENATE(A170,VLOOKUP($I$4,'Цвет мет. опор'!A:B,2,0),".",VLOOKUP($K$4,'Цвет столешницы'!A:B,2,FALSE))</f>
        <v>EVL814/О/40*40/ANT.U003</v>
      </c>
      <c r="C170" s="638"/>
      <c r="D170" s="263" t="s">
        <v>357</v>
      </c>
      <c r="E170" s="611"/>
      <c r="F170" s="390">
        <v>97416</v>
      </c>
    </row>
    <row r="171" spans="1:7" ht="29.1" customHeight="1">
      <c r="A171" s="148" t="s">
        <v>1360</v>
      </c>
      <c r="B171" s="267" t="str">
        <f>CONCATENATE(A171,VLOOKUP($I$4,'Цвет мет. опор'!A:B,2,0),".",VLOOKUP($K$4,'Цвет столешницы'!A:B,2,FALSE))</f>
        <v>EVL841/О/40*40/ANT.U003</v>
      </c>
      <c r="C171" s="638" t="s">
        <v>1374</v>
      </c>
      <c r="D171" s="263" t="s">
        <v>658</v>
      </c>
      <c r="E171" s="611"/>
      <c r="F171" s="390">
        <v>89875</v>
      </c>
    </row>
    <row r="172" spans="1:7" ht="29.1" customHeight="1">
      <c r="A172" s="148" t="s">
        <v>1361</v>
      </c>
      <c r="B172" s="267" t="str">
        <f>CONCATENATE(A172,VLOOKUP($I$4,'Цвет мет. опор'!A:B,2,0),".",VLOOKUP($K$4,'Цвет столешницы'!A:B,2,FALSE))</f>
        <v>EVL842/О/40*40/ANT.U003</v>
      </c>
      <c r="C172" s="638"/>
      <c r="D172" s="263" t="s">
        <v>659</v>
      </c>
      <c r="E172" s="611"/>
      <c r="F172" s="390">
        <v>94114</v>
      </c>
    </row>
    <row r="173" spans="1:7" ht="29.1" customHeight="1">
      <c r="A173" s="148" t="s">
        <v>1362</v>
      </c>
      <c r="B173" s="267" t="str">
        <f>CONCATENATE(A173,VLOOKUP($I$4,'Цвет мет. опор'!A:B,2,0),".",VLOOKUP($K$4,'Цвет столешницы'!A:B,2,FALSE))</f>
        <v>EVL843/О/40*40/ANT.U003</v>
      </c>
      <c r="C173" s="638"/>
      <c r="D173" s="263" t="s">
        <v>660</v>
      </c>
      <c r="E173" s="611"/>
      <c r="F173" s="390">
        <v>96902</v>
      </c>
    </row>
    <row r="174" spans="1:7" ht="29.1" customHeight="1">
      <c r="A174" s="148" t="s">
        <v>1363</v>
      </c>
      <c r="B174" s="267" t="str">
        <f>CONCATENATE(A174,VLOOKUP($I$4,'Цвет мет. опор'!A:B,2,0),".",VLOOKUP($K$4,'Цвет столешницы'!A:B,2,FALSE))</f>
        <v>EVL844/О/40*40/ANT.U003</v>
      </c>
      <c r="C174" s="638"/>
      <c r="D174" s="263" t="s">
        <v>1347</v>
      </c>
      <c r="E174" s="611"/>
      <c r="F174" s="390">
        <v>99250</v>
      </c>
    </row>
    <row r="175" spans="1:7" ht="15.75">
      <c r="C175" s="216" t="s">
        <v>2002</v>
      </c>
    </row>
    <row r="176" spans="1:7" ht="18.75">
      <c r="C176" s="82" t="s">
        <v>1773</v>
      </c>
      <c r="D176" s="194"/>
      <c r="E176" s="82"/>
      <c r="F176" s="82"/>
      <c r="G176" s="82"/>
    </row>
    <row r="177" spans="2:7" ht="31.5">
      <c r="B177" s="207" t="s">
        <v>1739</v>
      </c>
      <c r="C177" s="201" t="s">
        <v>1740</v>
      </c>
      <c r="D177" s="199" t="s">
        <v>1741</v>
      </c>
      <c r="E177" s="200" t="s">
        <v>1743</v>
      </c>
      <c r="F177" s="650" t="s">
        <v>1744</v>
      </c>
      <c r="G177" s="650"/>
    </row>
    <row r="178" spans="2:7" ht="15.75">
      <c r="C178" s="202" t="s">
        <v>1745</v>
      </c>
      <c r="D178" s="203" t="s">
        <v>1746</v>
      </c>
      <c r="E178" s="203" t="s">
        <v>1746</v>
      </c>
      <c r="F178" s="7" t="s">
        <v>816</v>
      </c>
      <c r="G178" s="8" t="s">
        <v>635</v>
      </c>
    </row>
    <row r="179" spans="2:7" ht="15.75">
      <c r="C179" s="202" t="s">
        <v>1747</v>
      </c>
      <c r="D179" s="204" t="s">
        <v>2106</v>
      </c>
      <c r="E179" s="204" t="s">
        <v>1750</v>
      </c>
      <c r="F179" s="464" t="s">
        <v>2729</v>
      </c>
      <c r="G179" s="203" t="s">
        <v>2730</v>
      </c>
    </row>
    <row r="180" spans="2:7">
      <c r="C180" s="81"/>
      <c r="D180" s="203" t="s">
        <v>2107</v>
      </c>
      <c r="E180" s="203" t="s">
        <v>1748</v>
      </c>
      <c r="F180" s="7" t="s">
        <v>828</v>
      </c>
      <c r="G180" s="203" t="s">
        <v>820</v>
      </c>
    </row>
    <row r="181" spans="2:7">
      <c r="C181" s="81"/>
      <c r="D181" s="81"/>
      <c r="E181" s="81"/>
      <c r="F181" s="7" t="s">
        <v>821</v>
      </c>
      <c r="G181" s="203" t="s">
        <v>634</v>
      </c>
    </row>
    <row r="182" spans="2:7" ht="30">
      <c r="C182" s="96"/>
      <c r="D182" s="81"/>
      <c r="E182" s="81"/>
      <c r="F182" s="7" t="s">
        <v>1119</v>
      </c>
      <c r="G182" s="8" t="s">
        <v>827</v>
      </c>
    </row>
    <row r="183" spans="2:7">
      <c r="D183" s="81"/>
      <c r="E183" s="81"/>
      <c r="F183" s="5" t="s">
        <v>2006</v>
      </c>
      <c r="G183" s="221" t="s">
        <v>2067</v>
      </c>
    </row>
  </sheetData>
  <mergeCells count="102">
    <mergeCell ref="B2:F2"/>
    <mergeCell ref="B3:F4"/>
    <mergeCell ref="G2:G4"/>
    <mergeCell ref="C140:C142"/>
    <mergeCell ref="E140:E142"/>
    <mergeCell ref="C166:C170"/>
    <mergeCell ref="E166:E170"/>
    <mergeCell ref="E143:E145"/>
    <mergeCell ref="C156:C160"/>
    <mergeCell ref="E156:E160"/>
    <mergeCell ref="C161:C165"/>
    <mergeCell ref="E161:E165"/>
    <mergeCell ref="C146:C148"/>
    <mergeCell ref="C149:C151"/>
    <mergeCell ref="C152:C154"/>
    <mergeCell ref="E146:E148"/>
    <mergeCell ref="E149:E151"/>
    <mergeCell ref="E152:E154"/>
    <mergeCell ref="C125:C127"/>
    <mergeCell ref="E125:E127"/>
    <mergeCell ref="C131:C133"/>
    <mergeCell ref="E131:E133"/>
    <mergeCell ref="C134:C136"/>
    <mergeCell ref="E134:E136"/>
    <mergeCell ref="C137:C139"/>
    <mergeCell ref="E137:E139"/>
    <mergeCell ref="C82:C86"/>
    <mergeCell ref="E82:E86"/>
    <mergeCell ref="C87:C91"/>
    <mergeCell ref="E87:E91"/>
    <mergeCell ref="C92:C96"/>
    <mergeCell ref="E92:E96"/>
    <mergeCell ref="C122:C124"/>
    <mergeCell ref="E122:E124"/>
    <mergeCell ref="C97:C101"/>
    <mergeCell ref="E97:E101"/>
    <mergeCell ref="C102:C106"/>
    <mergeCell ref="E102:E106"/>
    <mergeCell ref="C107:C111"/>
    <mergeCell ref="E107:E111"/>
    <mergeCell ref="C119:C121"/>
    <mergeCell ref="E119:E121"/>
    <mergeCell ref="B118:E118"/>
    <mergeCell ref="C73:C75"/>
    <mergeCell ref="E73:E75"/>
    <mergeCell ref="C76:C78"/>
    <mergeCell ref="E76:E78"/>
    <mergeCell ref="C128:C130"/>
    <mergeCell ref="E128:E130"/>
    <mergeCell ref="C59:C60"/>
    <mergeCell ref="E59:E60"/>
    <mergeCell ref="C61:C63"/>
    <mergeCell ref="E61:E63"/>
    <mergeCell ref="C64:C66"/>
    <mergeCell ref="E64:E66"/>
    <mergeCell ref="C67:C69"/>
    <mergeCell ref="E67:E69"/>
    <mergeCell ref="C112:C117"/>
    <mergeCell ref="E112:E117"/>
    <mergeCell ref="C55:C56"/>
    <mergeCell ref="E55:E56"/>
    <mergeCell ref="C45:C48"/>
    <mergeCell ref="E45:E48"/>
    <mergeCell ref="C41:C44"/>
    <mergeCell ref="E41:E44"/>
    <mergeCell ref="C57:C58"/>
    <mergeCell ref="E57:E58"/>
    <mergeCell ref="C70:C72"/>
    <mergeCell ref="E70:E72"/>
    <mergeCell ref="E31:E32"/>
    <mergeCell ref="C33:C34"/>
    <mergeCell ref="E33:E34"/>
    <mergeCell ref="C35:C36"/>
    <mergeCell ref="E35:E36"/>
    <mergeCell ref="C49:C51"/>
    <mergeCell ref="E49:E51"/>
    <mergeCell ref="C52:C54"/>
    <mergeCell ref="E52:E54"/>
    <mergeCell ref="F177:G177"/>
    <mergeCell ref="C80:C81"/>
    <mergeCell ref="E80:E81"/>
    <mergeCell ref="C171:C174"/>
    <mergeCell ref="E171:E174"/>
    <mergeCell ref="I2:K2"/>
    <mergeCell ref="C143:C145"/>
    <mergeCell ref="C6:C9"/>
    <mergeCell ref="E6:E9"/>
    <mergeCell ref="C10:C14"/>
    <mergeCell ref="E10:E14"/>
    <mergeCell ref="C15:C19"/>
    <mergeCell ref="E15:E19"/>
    <mergeCell ref="C21:C22"/>
    <mergeCell ref="E21:E22"/>
    <mergeCell ref="C23:C25"/>
    <mergeCell ref="E23:E25"/>
    <mergeCell ref="C26:C27"/>
    <mergeCell ref="E26:E27"/>
    <mergeCell ref="C37:C40"/>
    <mergeCell ref="E37:E40"/>
    <mergeCell ref="C28:C30"/>
    <mergeCell ref="E28:E30"/>
    <mergeCell ref="C31:C32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80" orientation="portrait" r:id="rId1"/>
  <rowBreaks count="4" manualBreakCount="4">
    <brk id="34" max="16383" man="1"/>
    <brk id="66" max="16383" man="1"/>
    <brk id="136" max="16383" man="1"/>
    <brk id="165" max="16383" man="1"/>
  </rowBreaks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 xr:uid="{00000000-0002-0000-0700-000000000000}">
          <x14:formula1>
            <xm:f>'Цвет мет. опор'!A2:A29</xm:f>
          </x14:formula1>
          <xm:sqref>I4</xm:sqref>
        </x14:dataValidation>
        <x14:dataValidation type="list" allowBlank="1" showInputMessage="1" showErrorMessage="1" xr:uid="{00000000-0002-0000-0700-000001000000}">
          <x14:formula1>
            <xm:f>'Цвет лючка'!A2:A30</xm:f>
          </x14:formula1>
          <xm:sqref>J4</xm:sqref>
        </x14:dataValidation>
        <x14:dataValidation type="list" allowBlank="1" showInputMessage="1" showErrorMessage="1" xr:uid="{00000000-0002-0000-0700-000002000000}">
          <x14:formula1>
            <xm:f>'Цвет столешницы'!A2:A26</xm:f>
          </x14:formula1>
          <xm:sqref>K4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L72"/>
  <sheetViews>
    <sheetView topLeftCell="B1" zoomScaleNormal="100" workbookViewId="0">
      <selection activeCell="M8" sqref="M8"/>
    </sheetView>
  </sheetViews>
  <sheetFormatPr defaultColWidth="22" defaultRowHeight="15"/>
  <cols>
    <col min="1" max="1" width="17.42578125" hidden="1" customWidth="1"/>
    <col min="2" max="2" width="18" customWidth="1"/>
    <col min="6" max="6" width="14.5703125" style="24" customWidth="1"/>
    <col min="7" max="7" width="14.28515625" customWidth="1"/>
    <col min="8" max="8" width="13.5703125" customWidth="1"/>
    <col min="9" max="9" width="19.140625" customWidth="1"/>
    <col min="10" max="10" width="19.7109375" customWidth="1"/>
    <col min="11" max="11" width="16.42578125" customWidth="1"/>
    <col min="12" max="12" width="20.5703125" customWidth="1"/>
  </cols>
  <sheetData>
    <row r="1" spans="1:12" s="1" customFormat="1" ht="102.75" customHeight="1">
      <c r="B1" s="31" t="s">
        <v>2114</v>
      </c>
      <c r="D1" s="31"/>
      <c r="E1" s="31"/>
      <c r="F1" s="255">
        <f>Складская!F1</f>
        <v>46133</v>
      </c>
      <c r="H1" s="143"/>
    </row>
    <row r="2" spans="1:12" s="1" customFormat="1" ht="24.75" customHeight="1">
      <c r="B2" s="676" t="s">
        <v>2736</v>
      </c>
      <c r="C2" s="676"/>
      <c r="D2" s="676"/>
      <c r="E2" s="676"/>
      <c r="F2" s="676"/>
      <c r="H2" s="143"/>
      <c r="I2" s="665" t="s">
        <v>1321</v>
      </c>
      <c r="J2" s="665"/>
      <c r="K2" s="665"/>
      <c r="L2" s="665"/>
    </row>
    <row r="3" spans="1:12" s="1" customFormat="1" ht="24" customHeight="1">
      <c r="B3" s="676"/>
      <c r="C3" s="676"/>
      <c r="D3" s="676"/>
      <c r="E3" s="676"/>
      <c r="F3" s="676"/>
      <c r="G3" s="514"/>
      <c r="H3" s="143"/>
      <c r="I3" s="673"/>
      <c r="J3" s="673"/>
      <c r="K3" s="673"/>
      <c r="L3" s="673"/>
    </row>
    <row r="4" spans="1:12" s="1" customFormat="1" ht="33" customHeight="1">
      <c r="B4" s="676"/>
      <c r="C4" s="676"/>
      <c r="D4" s="676"/>
      <c r="E4" s="676"/>
      <c r="F4" s="676"/>
      <c r="G4" s="251"/>
      <c r="I4" s="29" t="s">
        <v>1268</v>
      </c>
      <c r="J4" s="29" t="s">
        <v>2121</v>
      </c>
      <c r="K4" s="29" t="s">
        <v>1267</v>
      </c>
      <c r="L4" s="29" t="s">
        <v>1274</v>
      </c>
    </row>
    <row r="5" spans="1:12" s="1" customFormat="1" ht="30.75" customHeight="1">
      <c r="B5" s="279" t="s">
        <v>0</v>
      </c>
      <c r="C5" s="279" t="s">
        <v>85</v>
      </c>
      <c r="D5" s="279" t="s">
        <v>1</v>
      </c>
      <c r="E5" s="279" t="s">
        <v>86</v>
      </c>
      <c r="F5" s="388" t="s">
        <v>2735</v>
      </c>
      <c r="G5" s="553"/>
      <c r="H5" s="460"/>
      <c r="I5" s="110" t="s">
        <v>827</v>
      </c>
      <c r="J5" s="177" t="s">
        <v>1504</v>
      </c>
      <c r="K5" s="110" t="s">
        <v>634</v>
      </c>
      <c r="L5" s="110" t="s">
        <v>827</v>
      </c>
    </row>
    <row r="6" spans="1:12" ht="103.5" customHeight="1">
      <c r="A6" s="501" t="s">
        <v>169</v>
      </c>
      <c r="B6" s="271" t="str">
        <f>CONCATENATE(A6,".",VLOOKUP($I$5,'Цвет корпуса шкафа'!A:B,2,0))</f>
        <v>EVL400.U003</v>
      </c>
      <c r="C6" s="272"/>
      <c r="D6" s="272" t="s">
        <v>170</v>
      </c>
      <c r="E6" s="263" t="s">
        <v>2158</v>
      </c>
      <c r="F6" s="535">
        <v>14915</v>
      </c>
      <c r="G6" s="421"/>
      <c r="H6" s="461"/>
      <c r="I6" s="461"/>
    </row>
    <row r="7" spans="1:12" s="9" customFormat="1" ht="103.5" customHeight="1">
      <c r="A7" s="501" t="s">
        <v>171</v>
      </c>
      <c r="B7" s="271" t="str">
        <f>CONCATENATE(A7,"/",VLOOKUP($I$5,'Цвет корпуса шкафа'!A:B,2,0),"/",VLOOKUP($J$5,'Цвет стекла'!A:B,2,0),"/",VLOOKUP($K$5,'Цвет лючка'!A:B,2,0),".",VLOOKUP($L$5,'Цвет столешницы'!A:B,2,FALSE))</f>
        <v>EVL401/U003/GRAFIT/ANT.U003</v>
      </c>
      <c r="C7" s="272"/>
      <c r="D7" s="272" t="s">
        <v>172</v>
      </c>
      <c r="E7" s="263" t="s">
        <v>2159</v>
      </c>
      <c r="F7" s="535">
        <v>23603</v>
      </c>
      <c r="G7" s="421"/>
      <c r="H7" s="461"/>
      <c r="I7" s="461"/>
    </row>
    <row r="8" spans="1:12" s="9" customFormat="1" ht="103.5" customHeight="1">
      <c r="A8" s="501" t="s">
        <v>173</v>
      </c>
      <c r="B8" s="271" t="str">
        <f>CONCATENATE(A8,"/",VLOOKUP($I$5,'Цвет корпуса шкафа'!A:B,2,0),"/","WHT","/",VLOOKUP($K$5,'Цвет лючка'!A:B,2,0),".",VLOOKUP($L$5,'Цвет столешницы'!A:B,2,FALSE))</f>
        <v>EVL402/U003/WHT/ANT.U003</v>
      </c>
      <c r="C8" s="272"/>
      <c r="D8" s="272" t="s">
        <v>2128</v>
      </c>
      <c r="E8" s="263" t="s">
        <v>2159</v>
      </c>
      <c r="F8" s="535">
        <v>43966</v>
      </c>
      <c r="G8" s="421"/>
      <c r="H8" s="461"/>
      <c r="I8" s="461"/>
    </row>
    <row r="9" spans="1:12" s="9" customFormat="1" ht="103.5" customHeight="1">
      <c r="A9" s="501" t="s">
        <v>174</v>
      </c>
      <c r="B9" s="271" t="str">
        <f>CONCATENATE(A9,"/",VLOOKUP($I$5,'Цвет корпуса шкафа'!A:B,2,0),"/",VLOOKUP($K$5,'Цвет лючка'!A:B,2,0),".",VLOOKUP($L$5,'Цвет столешницы'!A:B,2,FALSE))</f>
        <v>EVL403/U003/ANT.U003</v>
      </c>
      <c r="C9" s="272"/>
      <c r="D9" s="272" t="s">
        <v>632</v>
      </c>
      <c r="E9" s="263" t="s">
        <v>2159</v>
      </c>
      <c r="F9" s="535">
        <v>16074</v>
      </c>
      <c r="G9" s="421"/>
      <c r="H9" s="461"/>
      <c r="I9" s="461"/>
    </row>
    <row r="10" spans="1:12" s="9" customFormat="1" ht="103.5" customHeight="1">
      <c r="A10" s="501" t="s">
        <v>175</v>
      </c>
      <c r="B10" s="271" t="str">
        <f>CONCATENATE(A10,"/",VLOOKUP($I$5,'Цвет корпуса шкафа'!A:B,2,0),"/",VLOOKUP($K$5,'Цвет лючка'!A:B,2,0),".",VLOOKUP($L$5,'Цвет столешницы'!A:B,2,FALSE))</f>
        <v>EVL404/U003/ANT.U003</v>
      </c>
      <c r="C10" s="272"/>
      <c r="D10" s="272" t="s">
        <v>176</v>
      </c>
      <c r="E10" s="263" t="s">
        <v>2159</v>
      </c>
      <c r="F10" s="535">
        <v>22449</v>
      </c>
      <c r="G10" s="421"/>
      <c r="H10" s="461"/>
      <c r="I10" s="461"/>
    </row>
    <row r="11" spans="1:12" s="9" customFormat="1" ht="103.5" customHeight="1">
      <c r="A11" s="501" t="s">
        <v>177</v>
      </c>
      <c r="B11" s="271" t="str">
        <f>CONCATENATE(A11,"/",VLOOKUP($I$5,'Цвет корпуса шкафа'!A:B,2,0),"/",VLOOKUP($K$5,'Цвет лючка'!A:B,2,0),".",VLOOKUP($L$5,'Цвет столешницы'!A:B,2,FALSE))</f>
        <v>EVL405/U003/ANT.U003</v>
      </c>
      <c r="C11" s="272"/>
      <c r="D11" s="272" t="s">
        <v>178</v>
      </c>
      <c r="E11" s="263" t="s">
        <v>2159</v>
      </c>
      <c r="F11" s="535">
        <v>22876</v>
      </c>
      <c r="G11" s="421"/>
      <c r="H11" s="461"/>
      <c r="I11" s="461"/>
    </row>
    <row r="12" spans="1:12" s="9" customFormat="1" ht="103.5" customHeight="1">
      <c r="A12" s="501" t="s">
        <v>179</v>
      </c>
      <c r="B12" s="271" t="str">
        <f>CONCATENATE(A12,"/",VLOOKUP($I$5,'Цвет корпуса шкафа'!A:B,2,0),"/",VLOOKUP($K$5,'Цвет лючка'!A:B,2,0),".",VLOOKUP($L$5,'Цвет столешницы'!A:B,2,FALSE))</f>
        <v>EVL406/U003/ANT.U003</v>
      </c>
      <c r="C12" s="272"/>
      <c r="D12" s="272" t="s">
        <v>180</v>
      </c>
      <c r="E12" s="263" t="s">
        <v>2159</v>
      </c>
      <c r="F12" s="535">
        <v>16994</v>
      </c>
      <c r="G12" s="421"/>
      <c r="H12" s="461"/>
      <c r="I12" s="461"/>
    </row>
    <row r="13" spans="1:12" s="9" customFormat="1" ht="103.5" customHeight="1">
      <c r="A13" s="501" t="s">
        <v>181</v>
      </c>
      <c r="B13" s="271" t="str">
        <f>CONCATENATE(A13,"/",VLOOKUP($I$5,'Цвет корпуса шкафа'!A:B,2,0),"/",VLOOKUP($K$5,'Цвет лючка'!A:B,2,0),".",VLOOKUP($L$5,'Цвет столешницы'!A:B,2,FALSE))</f>
        <v>EVL407/U003/ANT.U003</v>
      </c>
      <c r="C13" s="272"/>
      <c r="D13" s="272" t="s">
        <v>182</v>
      </c>
      <c r="E13" s="263" t="s">
        <v>2159</v>
      </c>
      <c r="F13" s="535">
        <v>19389</v>
      </c>
      <c r="G13" s="421"/>
      <c r="H13" s="461"/>
      <c r="I13" s="461"/>
    </row>
    <row r="14" spans="1:12" s="9" customFormat="1" ht="103.5" customHeight="1">
      <c r="A14" s="501" t="s">
        <v>183</v>
      </c>
      <c r="B14" s="271" t="str">
        <f>CONCATENATE(A14,"/",VLOOKUP($I$5,'Цвет корпуса шкафа'!A:B,2,0),"/",VLOOKUP($K$5,'Цвет лючка'!A:B,2,0),".",VLOOKUP($L$5,'Цвет столешницы'!A:B,2,FALSE))</f>
        <v>EVL408/U003/ANT.U003</v>
      </c>
      <c r="C14" s="272"/>
      <c r="D14" s="272" t="s">
        <v>184</v>
      </c>
      <c r="E14" s="263" t="s">
        <v>2159</v>
      </c>
      <c r="F14" s="535">
        <v>21603</v>
      </c>
      <c r="G14" s="421"/>
      <c r="H14" s="461"/>
      <c r="I14" s="461"/>
    </row>
    <row r="15" spans="1:12" s="215" customFormat="1" ht="103.5" customHeight="1">
      <c r="A15" s="501" t="s">
        <v>185</v>
      </c>
      <c r="B15" s="271" t="str">
        <f>CONCATENATE(A15,"/",VLOOKUP($I$5,'Цвет корпуса шкафа'!A:B,2,0),"/",VLOOKUP($K$5,'Цвет лючка'!A:B,2,0),".",VLOOKUP($L$5,'Цвет столешницы'!A:B,2,FALSE))</f>
        <v>EVL409/U003/ANT.U003</v>
      </c>
      <c r="C15" s="272"/>
      <c r="D15" s="272" t="s">
        <v>186</v>
      </c>
      <c r="E15" s="263" t="s">
        <v>2156</v>
      </c>
      <c r="F15" s="535">
        <v>17384</v>
      </c>
      <c r="G15" s="421"/>
      <c r="H15" s="461"/>
      <c r="I15" s="461"/>
    </row>
    <row r="16" spans="1:12" s="211" customFormat="1" ht="103.5" customHeight="1">
      <c r="A16" s="501" t="s">
        <v>187</v>
      </c>
      <c r="B16" s="271" t="str">
        <f>CONCATENATE(A16,"/",VLOOKUP($I$5,'Цвет корпуса шкафа'!A:B,2,0),"/",VLOOKUP($K$5,'Цвет лючка'!A:B,2,0),".",VLOOKUP($L$5,'Цвет столешницы'!A:B,2,FALSE))</f>
        <v>EVL410/U003/ANT.U003</v>
      </c>
      <c r="C16" s="272"/>
      <c r="D16" s="272" t="s">
        <v>188</v>
      </c>
      <c r="E16" s="263" t="s">
        <v>2160</v>
      </c>
      <c r="F16" s="535">
        <v>23808</v>
      </c>
      <c r="G16" s="421"/>
      <c r="H16" s="461"/>
      <c r="I16" s="461"/>
    </row>
    <row r="17" spans="1:9" s="9" customFormat="1" ht="103.5" customHeight="1">
      <c r="A17" s="501" t="s">
        <v>189</v>
      </c>
      <c r="B17" s="271" t="str">
        <f>CONCATENATE(A17,"/",VLOOKUP($I$5,'Цвет корпуса шкафа'!A:B,2,0),"/",VLOOKUP($K$5,'Цвет лючка'!A:B,2,0),".",VLOOKUP($L$5,'Цвет столешницы'!A:B,2,FALSE))</f>
        <v>EVL411/U003/ANT.U003</v>
      </c>
      <c r="C17" s="272"/>
      <c r="D17" s="272" t="s">
        <v>190</v>
      </c>
      <c r="E17" s="263" t="s">
        <v>2161</v>
      </c>
      <c r="F17" s="535">
        <v>22471</v>
      </c>
      <c r="G17" s="421"/>
      <c r="H17" s="461"/>
      <c r="I17" s="461"/>
    </row>
    <row r="18" spans="1:9" s="9" customFormat="1" ht="103.5" customHeight="1">
      <c r="A18" s="501" t="s">
        <v>191</v>
      </c>
      <c r="B18" s="271" t="str">
        <f>CONCATENATE(A18,"/",VLOOKUP($K$5,'Цвет лючка'!A:B,2,0),".",VLOOKUP($L$5,'Цвет столешницы'!A:B,2,FALSE))</f>
        <v>EVL412/ANT.U003</v>
      </c>
      <c r="C18" s="272"/>
      <c r="D18" s="272" t="s">
        <v>192</v>
      </c>
      <c r="E18" s="263" t="s">
        <v>2156</v>
      </c>
      <c r="F18" s="535">
        <v>12901</v>
      </c>
      <c r="G18" s="421"/>
      <c r="H18" s="461"/>
      <c r="I18" s="461"/>
    </row>
    <row r="19" spans="1:9" s="215" customFormat="1" ht="103.5" customHeight="1">
      <c r="A19" s="501" t="s">
        <v>2062</v>
      </c>
      <c r="B19" s="271" t="str">
        <f>CONCATENATE(A19,"/",VLOOKUP($I$5,'Цвет корпуса шкафа'!A:B,2,0),"/",VLOOKUP($K$5,'Цвет лючка'!A:B,2,0),".",VLOOKUP($L$5,'Цвет столешницы'!A:B,2,FALSE))</f>
        <v>EVL447/U003/ANT.U003</v>
      </c>
      <c r="C19" s="272"/>
      <c r="D19" s="272" t="s">
        <v>2063</v>
      </c>
      <c r="E19" s="263" t="s">
        <v>2156</v>
      </c>
      <c r="F19" s="535">
        <v>17225</v>
      </c>
      <c r="G19" s="421"/>
      <c r="H19" s="461"/>
      <c r="I19" s="461"/>
    </row>
    <row r="20" spans="1:9" s="9" customFormat="1" ht="103.5" customHeight="1">
      <c r="A20" s="501" t="s">
        <v>193</v>
      </c>
      <c r="B20" s="271" t="str">
        <f>CONCATENATE(A20,"/",VLOOKUP($I$5,'Цвет корпуса шкафа'!A:B,2,0),"/",VLOOKUP($K$5,'Цвет лючка'!A:B,2,0),".",VLOOKUP($L$5,'Цвет столешницы'!A:B,2,FALSE))</f>
        <v>EVL413/U003/ANT.U003</v>
      </c>
      <c r="C20" s="272"/>
      <c r="D20" s="272" t="s">
        <v>194</v>
      </c>
      <c r="E20" s="263" t="s">
        <v>2156</v>
      </c>
      <c r="F20" s="535">
        <v>16127</v>
      </c>
      <c r="G20" s="421"/>
      <c r="H20" s="461"/>
      <c r="I20" s="461"/>
    </row>
    <row r="21" spans="1:9" s="9" customFormat="1" ht="103.5" customHeight="1">
      <c r="A21" s="501" t="s">
        <v>195</v>
      </c>
      <c r="B21" s="271" t="str">
        <f>CONCATENATE(A21,"/",VLOOKUP($I$5,'Цвет корпуса шкафа'!A:B,2,0),"/",VLOOKUP($K$5,'Цвет лючка'!A:B,2,0),".",VLOOKUP($L$5,'Цвет столешницы'!A:B,2,FALSE))</f>
        <v>EVL414/U003/ANT.U003</v>
      </c>
      <c r="C21" s="272"/>
      <c r="D21" s="272" t="s">
        <v>1456</v>
      </c>
      <c r="E21" s="263" t="s">
        <v>2156</v>
      </c>
      <c r="F21" s="535">
        <v>17480</v>
      </c>
      <c r="G21" s="421"/>
      <c r="H21" s="461"/>
      <c r="I21" s="461"/>
    </row>
    <row r="22" spans="1:9" s="9" customFormat="1" ht="103.5" customHeight="1">
      <c r="A22" s="501" t="s">
        <v>196</v>
      </c>
      <c r="B22" s="271" t="str">
        <f>CONCATENATE(A22,".",VLOOKUP($I$5,'Цвет корпуса шкафа'!A:B,2,0))</f>
        <v>EVL415.U003</v>
      </c>
      <c r="C22" s="272"/>
      <c r="D22" s="272" t="s">
        <v>68</v>
      </c>
      <c r="E22" s="263" t="s">
        <v>197</v>
      </c>
      <c r="F22" s="535">
        <v>9652</v>
      </c>
      <c r="G22" s="421"/>
      <c r="H22" s="461"/>
      <c r="I22" s="461"/>
    </row>
    <row r="23" spans="1:9" s="9" customFormat="1" ht="103.5" customHeight="1">
      <c r="A23" s="501" t="s">
        <v>198</v>
      </c>
      <c r="B23" s="271" t="str">
        <f>CONCATENATE(A23,"/",VLOOKUP($I$5,'Цвет корпуса шкафа'!A:B,2,0),"/",VLOOKUP($K$5,'Цвет лючка'!A:B,2,0),".",VLOOKUP($L$5,'Цвет столешницы'!A:B,2,FALSE))</f>
        <v>EVL416/U003/ANT.U003</v>
      </c>
      <c r="C23" s="272"/>
      <c r="D23" s="272" t="s">
        <v>69</v>
      </c>
      <c r="E23" s="263" t="s">
        <v>197</v>
      </c>
      <c r="F23" s="535">
        <v>14156</v>
      </c>
      <c r="G23" s="421"/>
      <c r="H23" s="461"/>
      <c r="I23" s="461"/>
    </row>
    <row r="24" spans="1:9" s="9" customFormat="1" ht="94.5" customHeight="1">
      <c r="A24" s="501" t="s">
        <v>199</v>
      </c>
      <c r="B24" s="271" t="str">
        <f>CONCATENATE(A24,"/",VLOOKUP($I$5,'Цвет корпуса шкафа'!A:B,2,0),"/",VLOOKUP($K$5,'Цвет лючка'!A:B,2,0),".",VLOOKUP($L$5,'Цвет столешницы'!A:B,2,FALSE))</f>
        <v>EVL417/U003/ANT.U003</v>
      </c>
      <c r="C24" s="272"/>
      <c r="D24" s="272" t="s">
        <v>70</v>
      </c>
      <c r="E24" s="263" t="s">
        <v>197</v>
      </c>
      <c r="F24" s="535">
        <v>13106</v>
      </c>
      <c r="G24" s="421"/>
      <c r="H24" s="461"/>
      <c r="I24" s="461"/>
    </row>
    <row r="25" spans="1:9" s="9" customFormat="1" ht="90" customHeight="1">
      <c r="A25" s="501" t="s">
        <v>200</v>
      </c>
      <c r="B25" s="271" t="str">
        <f>CONCATENATE(A25,"/",VLOOKUP($K$5,'Цвет лючка'!A:B,2,0),".",VLOOKUP($L$5,'Цвет столешницы'!A:B,2,FALSE))</f>
        <v>EVL418/ANT.U003</v>
      </c>
      <c r="C25" s="272"/>
      <c r="D25" s="272" t="s">
        <v>71</v>
      </c>
      <c r="E25" s="263" t="s">
        <v>197</v>
      </c>
      <c r="F25" s="535">
        <v>16359</v>
      </c>
      <c r="G25" s="421"/>
      <c r="H25" s="461"/>
      <c r="I25" s="461"/>
    </row>
    <row r="26" spans="1:9" s="9" customFormat="1" ht="93" customHeight="1">
      <c r="A26" s="18" t="s">
        <v>201</v>
      </c>
      <c r="B26" s="271" t="str">
        <f>CONCATENATE(A26,"/",VLOOKUP($I$5,'Цвет корпуса шкафа'!A:B,2,0),"/",VLOOKUP($K$5,'Цвет лючка'!A:B,2,0),".",VLOOKUP($L$5,'Цвет столешницы'!A:B,2,FALSE))</f>
        <v>EVL419/U003/ANT.U003</v>
      </c>
      <c r="C26" s="272"/>
      <c r="D26" s="272" t="s">
        <v>2028</v>
      </c>
      <c r="E26" s="263" t="s">
        <v>197</v>
      </c>
      <c r="F26" s="535">
        <v>39307</v>
      </c>
      <c r="G26" s="421"/>
      <c r="H26" s="461"/>
      <c r="I26" s="461"/>
    </row>
    <row r="27" spans="1:9" s="9" customFormat="1" ht="84" customHeight="1">
      <c r="A27" s="18" t="s">
        <v>202</v>
      </c>
      <c r="B27" s="271" t="str">
        <f>CONCATENATE(A27,".",VLOOKUP($I$5,'Цвет корпуса шкафа'!A:B,2,0))</f>
        <v>EVL420.U003</v>
      </c>
      <c r="C27" s="272"/>
      <c r="D27" s="272" t="s">
        <v>203</v>
      </c>
      <c r="E27" s="263" t="s">
        <v>204</v>
      </c>
      <c r="F27" s="535">
        <v>8459</v>
      </c>
      <c r="G27" s="421"/>
      <c r="H27" s="461"/>
      <c r="I27" s="461"/>
    </row>
    <row r="28" spans="1:9" s="9" customFormat="1" ht="84" customHeight="1">
      <c r="A28" s="18" t="s">
        <v>205</v>
      </c>
      <c r="B28" s="271" t="str">
        <f>CONCATENATE(A28,"/",VLOOKUP($I$5,'Цвет корпуса шкафа'!A:B,2,0),"/",VLOOKUP($K$5,'Цвет лючка'!A:B,2,0),".",VLOOKUP($L$5,'Цвет столешницы'!A:B,2,FALSE))</f>
        <v>EVL421/U003/ANT.U003</v>
      </c>
      <c r="C28" s="272"/>
      <c r="D28" s="272" t="s">
        <v>206</v>
      </c>
      <c r="E28" s="263" t="s">
        <v>204</v>
      </c>
      <c r="F28" s="535">
        <v>10864</v>
      </c>
      <c r="G28" s="421"/>
      <c r="H28" s="461"/>
      <c r="I28" s="461"/>
    </row>
    <row r="29" spans="1:9" s="9" customFormat="1" ht="84" customHeight="1">
      <c r="A29" s="18" t="s">
        <v>207</v>
      </c>
      <c r="B29" s="271" t="str">
        <f>CONCATENATE(A29,"/",VLOOKUP($I$5,'Цвет корпуса шкафа'!A:B,2,0),"/",VLOOKUP($K$5,'Цвет лючка'!A:B,2,0),".",VLOOKUP($L$5,'Цвет столешницы'!A:B,2,FALSE))</f>
        <v>EVL422/U003/ANT.U003</v>
      </c>
      <c r="C29" s="272"/>
      <c r="D29" s="272" t="s">
        <v>208</v>
      </c>
      <c r="E29" s="263" t="s">
        <v>204</v>
      </c>
      <c r="F29" s="535">
        <v>11686</v>
      </c>
      <c r="G29" s="421"/>
      <c r="H29" s="461"/>
      <c r="I29" s="461"/>
    </row>
    <row r="30" spans="1:9" s="9" customFormat="1" ht="75" customHeight="1">
      <c r="A30" s="18" t="s">
        <v>209</v>
      </c>
      <c r="B30" s="271" t="str">
        <f>CONCATENATE(A30,"/",VLOOKUP($I$5,'Цвет корпуса шкафа'!A:B,2,0),"/",VLOOKUP($K$5,'Цвет лючка'!A:B,2,0),".",VLOOKUP($L$5,'Цвет столешницы'!A:B,2,FALSE))</f>
        <v>EVL423/U003/ANT.U003</v>
      </c>
      <c r="C30" s="272"/>
      <c r="D30" s="272" t="s">
        <v>3</v>
      </c>
      <c r="E30" s="263" t="s">
        <v>210</v>
      </c>
      <c r="F30" s="535">
        <v>10837</v>
      </c>
      <c r="G30" s="421"/>
      <c r="H30" s="461"/>
      <c r="I30" s="461"/>
    </row>
    <row r="31" spans="1:9" s="9" customFormat="1" ht="75" customHeight="1">
      <c r="A31" s="18" t="s">
        <v>211</v>
      </c>
      <c r="B31" s="271" t="str">
        <f>CONCATENATE(A31,".",VLOOKUP($I$5,'Цвет корпуса шкафа'!A:B,2,0))</f>
        <v>EVL424.U003</v>
      </c>
      <c r="C31" s="272"/>
      <c r="D31" s="272" t="s">
        <v>72</v>
      </c>
      <c r="E31" s="263" t="s">
        <v>210</v>
      </c>
      <c r="F31" s="535">
        <v>7384</v>
      </c>
      <c r="G31" s="421"/>
      <c r="H31" s="461"/>
      <c r="I31" s="461"/>
    </row>
    <row r="32" spans="1:9" s="9" customFormat="1" ht="75" customHeight="1">
      <c r="A32" s="18" t="s">
        <v>212</v>
      </c>
      <c r="B32" s="271" t="str">
        <f>CONCATENATE(A32,".",VLOOKUP($I$5,'Цвет корпуса шкафа'!A:B,2,0))</f>
        <v>EVL425.U003</v>
      </c>
      <c r="C32" s="272"/>
      <c r="D32" s="272" t="s">
        <v>213</v>
      </c>
      <c r="E32" s="263" t="s">
        <v>214</v>
      </c>
      <c r="F32" s="535">
        <v>6453</v>
      </c>
      <c r="G32" s="421"/>
      <c r="H32" s="461"/>
      <c r="I32" s="461"/>
    </row>
    <row r="33" spans="1:9" s="9" customFormat="1" ht="75" customHeight="1">
      <c r="A33" s="18" t="s">
        <v>215</v>
      </c>
      <c r="B33" s="271" t="str">
        <f>CONCATENATE(A33,"/",VLOOKUP($I$5,'Цвет корпуса шкафа'!A:B,2,0),"/",VLOOKUP($K$5,'Цвет лючка'!A:B,2,0),".",VLOOKUP($L$5,'Цвет столешницы'!A:B,2,FALSE))</f>
        <v>EVL426/U003/ANT.U003</v>
      </c>
      <c r="C33" s="272"/>
      <c r="D33" s="272" t="s">
        <v>216</v>
      </c>
      <c r="E33" s="263" t="s">
        <v>214</v>
      </c>
      <c r="F33" s="535">
        <v>9536</v>
      </c>
      <c r="G33" s="421"/>
      <c r="H33" s="461"/>
      <c r="I33" s="461"/>
    </row>
    <row r="34" spans="1:9" s="9" customFormat="1" ht="82.5" customHeight="1">
      <c r="A34" s="238" t="s">
        <v>578</v>
      </c>
      <c r="B34" s="271" t="str">
        <f>CONCATENATE(A34,"/",VLOOKUP($I$5,'Цвет корпуса шкафа'!A:B,2,0),"/",VLOOKUP($K$5,'Цвет лючка'!A:B,2,0),".",VLOOKUP($L$5,'Цвет столешницы'!A:B,2,FALSE))</f>
        <v>EVL435SX/U003/ANT.U003</v>
      </c>
      <c r="C34" s="452"/>
      <c r="D34" s="272" t="s">
        <v>580</v>
      </c>
      <c r="E34" s="263" t="s">
        <v>223</v>
      </c>
      <c r="F34" s="535">
        <v>28620</v>
      </c>
      <c r="G34" s="421"/>
      <c r="H34" s="461"/>
      <c r="I34" s="461"/>
    </row>
    <row r="35" spans="1:9" s="9" customFormat="1" ht="78.75" customHeight="1">
      <c r="A35" s="238" t="s">
        <v>1506</v>
      </c>
      <c r="B35" s="271" t="str">
        <f>CONCATENATE(A35,"/",VLOOKUP($I$5,'Цвет корпуса шкафа'!A:B,2,0),"/",VLOOKUP($K$5,'Цвет лючка'!A:B,2,0),".",VLOOKUP($L$5,'Цвет столешницы'!A:B,2,FALSE))</f>
        <v>EVL435DX/U003/ANT.U003</v>
      </c>
      <c r="C35" s="452"/>
      <c r="D35" s="272" t="s">
        <v>581</v>
      </c>
      <c r="E35" s="263" t="s">
        <v>223</v>
      </c>
      <c r="F35" s="535">
        <v>28620</v>
      </c>
      <c r="G35" s="421"/>
      <c r="H35" s="461"/>
      <c r="I35" s="461"/>
    </row>
    <row r="36" spans="1:9" s="215" customFormat="1" ht="100.5" customHeight="1">
      <c r="A36" s="18" t="s">
        <v>217</v>
      </c>
      <c r="B36" s="271" t="str">
        <f>CONCATENATE(A36,"/",VLOOKUP($I$5,'Цвет корпуса шкафа'!A:B,2,0),"/",VLOOKUP($K$5,'Цвет лючка'!A:B,2,0),".",VLOOKUP($L$5,'Цвет столешницы'!A:B,2,FALSE))</f>
        <v>EVL427/U003/ANT.U003</v>
      </c>
      <c r="C36" s="265"/>
      <c r="D36" s="265" t="s">
        <v>2774</v>
      </c>
      <c r="E36" s="263" t="s">
        <v>1443</v>
      </c>
      <c r="F36" s="535">
        <v>24648</v>
      </c>
      <c r="G36" s="421"/>
      <c r="H36" s="461"/>
      <c r="I36" s="461"/>
    </row>
    <row r="37" spans="1:9" s="215" customFormat="1" ht="77.25" customHeight="1">
      <c r="A37" s="18" t="s">
        <v>218</v>
      </c>
      <c r="B37" s="271" t="str">
        <f>CONCATENATE(A37,"/",VLOOKUP($I$5,'Цвет корпуса шкафа'!A:B,2,0),"/",VLOOKUP($K$5,'Цвет лючка'!A:B,2,0),".",VLOOKUP($L$5,'Цвет столешницы'!A:B,2,FALSE))</f>
        <v>EVL428/U003/ANT.U003</v>
      </c>
      <c r="C37" s="265"/>
      <c r="D37" s="265" t="s">
        <v>2775</v>
      </c>
      <c r="E37" s="263" t="s">
        <v>219</v>
      </c>
      <c r="F37" s="535">
        <v>53949</v>
      </c>
      <c r="G37" s="421"/>
      <c r="H37" s="461"/>
      <c r="I37" s="461"/>
    </row>
    <row r="38" spans="1:9" s="215" customFormat="1" ht="104.25" customHeight="1">
      <c r="A38" s="18" t="s">
        <v>220</v>
      </c>
      <c r="B38" s="271" t="str">
        <f>CONCATENATE(A38,"/",VLOOKUP($I$5,'Цвет корпуса шкафа'!A:B,2,0),"/",VLOOKUP($K$5,'Цвет лючка'!A:B,2,0),".",VLOOKUP($L$5,'Цвет столешницы'!A:B,2,FALSE))</f>
        <v>EVL429/U003/ANT.U003</v>
      </c>
      <c r="C38" s="265"/>
      <c r="D38" s="265" t="s">
        <v>2776</v>
      </c>
      <c r="E38" s="263" t="s">
        <v>221</v>
      </c>
      <c r="F38" s="535">
        <v>25282</v>
      </c>
      <c r="G38" s="421"/>
      <c r="H38" s="461"/>
      <c r="I38" s="461"/>
    </row>
    <row r="39" spans="1:9" s="215" customFormat="1" ht="111.95" customHeight="1">
      <c r="A39" s="107" t="s">
        <v>222</v>
      </c>
      <c r="B39" s="271" t="str">
        <f>CONCATENATE(A39,"/",VLOOKUP($I$5,'Цвет корпуса шкафа'!A:B,2,0),"/",VLOOKUP($K$5,'Цвет лючка'!A:B,2,0),".",VLOOKUP($L$5,'Цвет столешницы'!A:B,2,FALSE))</f>
        <v>EVL430/U003/ANT.U003</v>
      </c>
      <c r="C39" s="261"/>
      <c r="D39" s="265" t="s">
        <v>2777</v>
      </c>
      <c r="E39" s="192" t="s">
        <v>223</v>
      </c>
      <c r="F39" s="535">
        <v>27901</v>
      </c>
      <c r="G39" s="421"/>
      <c r="H39" s="461"/>
      <c r="I39" s="461"/>
    </row>
    <row r="40" spans="1:9" s="215" customFormat="1" ht="102.75" customHeight="1">
      <c r="A40" s="18" t="s">
        <v>224</v>
      </c>
      <c r="B40" s="271" t="str">
        <f>CONCATENATE(A40,"/",VLOOKUP($I$5,'Цвет корпуса шкафа'!A:B,2,0),"/",VLOOKUP($K$5,'Цвет лючка'!A:B,2,0),".",VLOOKUP($L$5,'Цвет столешницы'!A:B,2,FALSE))</f>
        <v>EVL431/U003/ANT.U003</v>
      </c>
      <c r="C40" s="265"/>
      <c r="D40" s="265" t="s">
        <v>2778</v>
      </c>
      <c r="E40" s="263" t="s">
        <v>225</v>
      </c>
      <c r="F40" s="535">
        <v>30669</v>
      </c>
      <c r="G40" s="421"/>
      <c r="H40" s="461"/>
      <c r="I40" s="461"/>
    </row>
    <row r="41" spans="1:9" s="215" customFormat="1" ht="87" customHeight="1">
      <c r="A41" s="18" t="s">
        <v>226</v>
      </c>
      <c r="B41" s="271" t="str">
        <f>CONCATENATE(A41,"/",VLOOKUP($I$5,'Цвет корпуса шкафа'!A:B,2,0),"/",VLOOKUP($K$5,'Цвет лючка'!A:B,2,0),".",VLOOKUP($L$5,'Цвет столешницы'!A:B,2,FALSE))</f>
        <v>EVL432/U003/ANT.U003</v>
      </c>
      <c r="C41" s="265"/>
      <c r="D41" s="265" t="s">
        <v>2779</v>
      </c>
      <c r="E41" s="263" t="s">
        <v>227</v>
      </c>
      <c r="F41" s="535">
        <v>20365</v>
      </c>
      <c r="G41" s="421"/>
      <c r="H41" s="461"/>
      <c r="I41" s="461"/>
    </row>
    <row r="42" spans="1:9" s="215" customFormat="1" ht="91.5" customHeight="1">
      <c r="A42" s="107" t="s">
        <v>228</v>
      </c>
      <c r="B42" s="271" t="str">
        <f>CONCATENATE(A42,"/",VLOOKUP($I$5,'Цвет корпуса шкафа'!A:B,2,0),"/",VLOOKUP($K$5,'Цвет лючка'!A:B,2,0),".",VLOOKUP($L$5,'Цвет столешницы'!A:B,2,FALSE))</f>
        <v>EVL433/U003/ANT.U003</v>
      </c>
      <c r="C42" s="261"/>
      <c r="D42" s="265" t="s">
        <v>2780</v>
      </c>
      <c r="E42" s="263" t="s">
        <v>229</v>
      </c>
      <c r="F42" s="535">
        <v>22545</v>
      </c>
      <c r="G42" s="421"/>
      <c r="H42" s="461"/>
    </row>
    <row r="43" spans="1:9" s="215" customFormat="1" ht="82.5" customHeight="1">
      <c r="A43" s="239" t="s">
        <v>230</v>
      </c>
      <c r="B43" s="271" t="str">
        <f>CONCATENATE(A43,"/",VLOOKUP($I$5,'Цвет корпуса шкафа'!A:B,2,0),"/",VLOOKUP($K$5,'Цвет лючка'!A:B,2,0),".",VLOOKUP($L$5,'Цвет столешницы'!A:B,2,FALSE))</f>
        <v>EVL434/U003/ANT.U003</v>
      </c>
      <c r="C43" s="265"/>
      <c r="D43" s="265" t="s">
        <v>2781</v>
      </c>
      <c r="E43" s="263" t="s">
        <v>231</v>
      </c>
      <c r="F43" s="535">
        <v>24451</v>
      </c>
      <c r="G43" s="421"/>
      <c r="H43" s="461"/>
      <c r="I43" s="461"/>
    </row>
    <row r="44" spans="1:9" s="9" customFormat="1" ht="103.5" customHeight="1">
      <c r="A44" s="18" t="s">
        <v>571</v>
      </c>
      <c r="B44" s="271" t="str">
        <f>CONCATENATE(A44,"/",VLOOKUP($I$5,'Цвет корпуса шкафа'!A:B,2,0),"/",VLOOKUP($K$5,'Цвет лючка'!A:B,2,0),".",VLOOKUP($L$5,'Цвет столешницы'!A:B,2,FALSE))</f>
        <v>EVL436/U003/ANT.U003</v>
      </c>
      <c r="C44" s="452"/>
      <c r="D44" s="272" t="s">
        <v>582</v>
      </c>
      <c r="E44" s="263" t="s">
        <v>579</v>
      </c>
      <c r="F44" s="535">
        <v>83354</v>
      </c>
      <c r="G44" s="421"/>
      <c r="H44" s="461"/>
      <c r="I44" s="461"/>
    </row>
    <row r="45" spans="1:9" s="215" customFormat="1" ht="103.5" customHeight="1">
      <c r="A45" s="5" t="s">
        <v>2061</v>
      </c>
      <c r="B45" s="271" t="str">
        <f>CONCATENATE(A45,"/",VLOOKUP($I$5,'Цвет корпуса шкафа'!A:B,2,0),"/",VLOOKUP($K$5,'Цвет лючка'!A:B,2,0),".",VLOOKUP($L$5,'Цвет столешницы'!A:B,2,FALSE))</f>
        <v>EVL901/U003/ANT.U003</v>
      </c>
      <c r="C45" s="263"/>
      <c r="D45" s="453" t="s">
        <v>8</v>
      </c>
      <c r="E45" s="453" t="s">
        <v>9</v>
      </c>
      <c r="F45" s="535" t="s">
        <v>2155</v>
      </c>
      <c r="G45" s="552"/>
      <c r="H45" s="461"/>
    </row>
    <row r="46" spans="1:9" s="187" customFormat="1" ht="103.5" customHeight="1">
      <c r="A46" s="18" t="s">
        <v>1533</v>
      </c>
      <c r="B46" s="271" t="str">
        <f>CONCATENATE(A46,".",VLOOKUP($I$5,'Цвет корпуса шкафа'!A:B,2,0))</f>
        <v>EVL437.U003</v>
      </c>
      <c r="C46" s="452"/>
      <c r="D46" s="272" t="s">
        <v>1537</v>
      </c>
      <c r="E46" s="263" t="s">
        <v>2099</v>
      </c>
      <c r="F46" s="535" t="s">
        <v>2155</v>
      </c>
      <c r="G46" s="552"/>
      <c r="H46" s="461"/>
      <c r="I46" s="461"/>
    </row>
    <row r="47" spans="1:9" s="187" customFormat="1" ht="103.5" customHeight="1">
      <c r="A47" s="18" t="s">
        <v>1534</v>
      </c>
      <c r="B47" s="271" t="str">
        <f>CONCATENATE(A47,".",VLOOKUP($I$5,'Цвет корпуса шкафа'!A:B,2,0))</f>
        <v>EVL438.U003</v>
      </c>
      <c r="C47" s="452"/>
      <c r="D47" s="272" t="s">
        <v>1537</v>
      </c>
      <c r="E47" s="263" t="s">
        <v>2098</v>
      </c>
      <c r="F47" s="535">
        <v>50509</v>
      </c>
      <c r="G47" s="421"/>
      <c r="H47" s="461"/>
      <c r="I47" s="461"/>
    </row>
    <row r="48" spans="1:9" s="187" customFormat="1" ht="103.5" customHeight="1">
      <c r="A48" s="18" t="s">
        <v>1535</v>
      </c>
      <c r="B48" s="271" t="str">
        <f>CONCATENATE(A48,".",VLOOKUP($I$5,'Цвет корпуса шкафа'!A:B,2,0))</f>
        <v>EVL439.U003</v>
      </c>
      <c r="C48" s="452"/>
      <c r="D48" s="272" t="s">
        <v>1537</v>
      </c>
      <c r="E48" s="263" t="s">
        <v>2092</v>
      </c>
      <c r="F48" s="535">
        <v>36087</v>
      </c>
      <c r="G48" s="421"/>
      <c r="H48" s="461"/>
      <c r="I48" s="461"/>
    </row>
    <row r="49" spans="1:9" s="187" customFormat="1" ht="103.5" customHeight="1">
      <c r="A49" s="18" t="s">
        <v>1536</v>
      </c>
      <c r="B49" s="271" t="str">
        <f>CONCATENATE(A49,".",VLOOKUP($I$5,'Цвет корпуса шкафа'!A:B,2,0))</f>
        <v>EVL440.U003</v>
      </c>
      <c r="C49" s="452"/>
      <c r="D49" s="272" t="s">
        <v>2123</v>
      </c>
      <c r="E49" s="263" t="s">
        <v>2141</v>
      </c>
      <c r="F49" s="535">
        <v>35137</v>
      </c>
      <c r="G49" s="421"/>
      <c r="H49" s="461"/>
      <c r="I49" s="461"/>
    </row>
    <row r="50" spans="1:9" s="189" customFormat="1" ht="103.5" customHeight="1">
      <c r="A50" s="18" t="s">
        <v>1550</v>
      </c>
      <c r="B50" s="271" t="str">
        <f>CONCATENATE(A50,".",VLOOKUP($I$5,'Цвет корпуса шкафа'!A:B,2,0))</f>
        <v>EVL441.U003</v>
      </c>
      <c r="C50" s="452"/>
      <c r="D50" s="453" t="s">
        <v>1554</v>
      </c>
      <c r="E50" s="263" t="s">
        <v>1555</v>
      </c>
      <c r="F50" s="535">
        <v>6499</v>
      </c>
      <c r="G50" s="421"/>
      <c r="H50" s="461"/>
      <c r="I50" s="461"/>
    </row>
    <row r="51" spans="1:9" s="189" customFormat="1" ht="103.5" customHeight="1">
      <c r="A51" s="77" t="s">
        <v>1551</v>
      </c>
      <c r="B51" s="271" t="str">
        <f>CONCATENATE(A51,".",VLOOKUP($I$5,'Цвет корпуса шкафа'!A:B,2,0))</f>
        <v>EVL442.U003</v>
      </c>
      <c r="C51" s="452"/>
      <c r="D51" s="453" t="s">
        <v>1552</v>
      </c>
      <c r="E51" s="263" t="s">
        <v>1553</v>
      </c>
      <c r="F51" s="535">
        <v>11792</v>
      </c>
      <c r="G51" s="421"/>
      <c r="H51" s="461"/>
      <c r="I51" s="461"/>
    </row>
    <row r="52" spans="1:9" s="190" customFormat="1" ht="103.5" customHeight="1">
      <c r="A52" s="77" t="s">
        <v>1556</v>
      </c>
      <c r="B52" s="271" t="str">
        <f>CONCATENATE(A52,".",VLOOKUP($I$5,'Цвет корпуса шкафа'!A:B,2,0))</f>
        <v>EVL443.U003</v>
      </c>
      <c r="C52" s="452"/>
      <c r="D52" s="453" t="s">
        <v>1560</v>
      </c>
      <c r="E52" s="263" t="s">
        <v>2156</v>
      </c>
      <c r="F52" s="535">
        <v>17712</v>
      </c>
      <c r="G52" s="421"/>
      <c r="H52" s="461"/>
      <c r="I52" s="461"/>
    </row>
    <row r="53" spans="1:9" s="190" customFormat="1" ht="103.5" customHeight="1">
      <c r="A53" s="77" t="s">
        <v>1557</v>
      </c>
      <c r="B53" s="271" t="str">
        <f>CONCATENATE(A53,".",VLOOKUP($I$5,'Цвет корпуса шкафа'!A:B,2,0))</f>
        <v>EVL444.U003</v>
      </c>
      <c r="C53" s="452"/>
      <c r="D53" s="453" t="s">
        <v>1560</v>
      </c>
      <c r="E53" s="263" t="s">
        <v>2157</v>
      </c>
      <c r="F53" s="535">
        <v>16049</v>
      </c>
      <c r="G53" s="421"/>
      <c r="H53" s="461"/>
      <c r="I53" s="461"/>
    </row>
    <row r="54" spans="1:9" s="190" customFormat="1" ht="103.5" customHeight="1">
      <c r="A54" s="18" t="s">
        <v>1558</v>
      </c>
      <c r="B54" s="271" t="str">
        <f>CONCATENATE(A54,".",VLOOKUP($I$5,'Цвет корпуса шкафа'!A:B,2,0))</f>
        <v>EVL445.U003</v>
      </c>
      <c r="C54" s="452"/>
      <c r="D54" s="453" t="s">
        <v>1561</v>
      </c>
      <c r="E54" s="263" t="s">
        <v>2097</v>
      </c>
      <c r="F54" s="535">
        <v>10233</v>
      </c>
      <c r="G54" s="421"/>
      <c r="H54" s="461"/>
      <c r="I54" s="461"/>
    </row>
    <row r="55" spans="1:9" s="190" customFormat="1" ht="103.5" customHeight="1">
      <c r="A55" s="18" t="s">
        <v>1559</v>
      </c>
      <c r="B55" s="271" t="str">
        <f>CONCATENATE(A55,".",VLOOKUP($I$5,'Цвет корпуса шкафа'!A:B,2,0))</f>
        <v>EVL446.U003</v>
      </c>
      <c r="C55" s="452"/>
      <c r="D55" s="453" t="s">
        <v>1561</v>
      </c>
      <c r="E55" s="263" t="s">
        <v>2096</v>
      </c>
      <c r="F55" s="535">
        <v>10035</v>
      </c>
      <c r="G55" s="421"/>
      <c r="H55" s="461"/>
      <c r="I55" s="461"/>
    </row>
    <row r="56" spans="1:9" s="215" customFormat="1" ht="20.25" customHeight="1">
      <c r="A56" s="218"/>
      <c r="B56" s="677" t="s">
        <v>2129</v>
      </c>
      <c r="C56" s="677"/>
      <c r="D56" s="677"/>
      <c r="E56" s="677"/>
      <c r="F56" s="677"/>
      <c r="G56" s="551"/>
    </row>
    <row r="57" spans="1:9" ht="18" customHeight="1">
      <c r="C57" s="217" t="s">
        <v>1993</v>
      </c>
      <c r="D57" s="217"/>
      <c r="F57"/>
    </row>
    <row r="58" spans="1:9" ht="21.95" customHeight="1">
      <c r="C58" s="102" t="s">
        <v>1502</v>
      </c>
      <c r="D58" s="194"/>
      <c r="E58" s="82"/>
      <c r="F58" s="82"/>
      <c r="G58" s="82"/>
    </row>
    <row r="59" spans="1:9" ht="31.5" customHeight="1">
      <c r="B59" s="207" t="s">
        <v>1992</v>
      </c>
      <c r="C59" s="674" t="s">
        <v>1499</v>
      </c>
      <c r="D59" s="675"/>
      <c r="E59" s="200" t="s">
        <v>1991</v>
      </c>
      <c r="F59" s="650" t="s">
        <v>1990</v>
      </c>
      <c r="G59" s="650"/>
    </row>
    <row r="60" spans="1:9" ht="15.95" customHeight="1">
      <c r="C60" s="7" t="s">
        <v>816</v>
      </c>
      <c r="D60" s="8" t="s">
        <v>635</v>
      </c>
      <c r="E60" s="203" t="s">
        <v>1746</v>
      </c>
      <c r="F60" s="7" t="s">
        <v>816</v>
      </c>
      <c r="G60" s="8" t="s">
        <v>635</v>
      </c>
    </row>
    <row r="61" spans="1:9" ht="15.95" customHeight="1">
      <c r="C61" s="464" t="s">
        <v>2729</v>
      </c>
      <c r="D61" s="203" t="s">
        <v>2730</v>
      </c>
      <c r="E61" s="204" t="s">
        <v>1750</v>
      </c>
      <c r="F61" s="464" t="s">
        <v>2729</v>
      </c>
      <c r="G61" s="203" t="s">
        <v>2730</v>
      </c>
    </row>
    <row r="62" spans="1:9" ht="15.95" customHeight="1">
      <c r="C62" s="7" t="s">
        <v>828</v>
      </c>
      <c r="D62" s="203" t="s">
        <v>820</v>
      </c>
      <c r="E62" s="203" t="s">
        <v>1748</v>
      </c>
      <c r="F62" s="7" t="s">
        <v>828</v>
      </c>
      <c r="G62" s="203" t="s">
        <v>820</v>
      </c>
    </row>
    <row r="63" spans="1:9" ht="15.95" customHeight="1">
      <c r="C63" s="7" t="s">
        <v>821</v>
      </c>
      <c r="D63" s="203" t="s">
        <v>634</v>
      </c>
      <c r="E63" s="81"/>
      <c r="F63" s="7" t="s">
        <v>821</v>
      </c>
      <c r="G63" s="203" t="s">
        <v>634</v>
      </c>
    </row>
    <row r="64" spans="1:9" ht="15.95" customHeight="1">
      <c r="B64" s="206"/>
      <c r="C64" s="7" t="s">
        <v>1119</v>
      </c>
      <c r="D64" s="203" t="s">
        <v>827</v>
      </c>
      <c r="E64" s="81"/>
      <c r="F64" s="7" t="s">
        <v>1119</v>
      </c>
      <c r="G64" s="8" t="s">
        <v>827</v>
      </c>
    </row>
    <row r="65" spans="2:7" ht="15.95" customHeight="1">
      <c r="B65" s="206"/>
      <c r="C65" s="5" t="s">
        <v>2006</v>
      </c>
      <c r="D65" s="221" t="s">
        <v>2067</v>
      </c>
      <c r="E65" s="81"/>
      <c r="F65" s="5" t="s">
        <v>2006</v>
      </c>
      <c r="G65" s="221" t="s">
        <v>2067</v>
      </c>
    </row>
    <row r="66" spans="2:7" ht="15.95" customHeight="1">
      <c r="B66" s="206"/>
      <c r="C66" s="191"/>
      <c r="D66" s="191"/>
      <c r="E66" s="81"/>
      <c r="F66"/>
    </row>
    <row r="67" spans="2:7" ht="15.95" customHeight="1">
      <c r="C67" s="191"/>
      <c r="D67" s="191"/>
      <c r="E67" s="81"/>
      <c r="F67"/>
    </row>
    <row r="68" spans="2:7" ht="15.95" customHeight="1">
      <c r="B68" s="191"/>
      <c r="C68" s="191"/>
      <c r="D68" s="191"/>
      <c r="E68" s="81"/>
      <c r="F68"/>
    </row>
    <row r="69" spans="2:7">
      <c r="B69" s="191"/>
    </row>
    <row r="70" spans="2:7">
      <c r="B70" s="191"/>
    </row>
    <row r="71" spans="2:7">
      <c r="B71" s="191"/>
    </row>
    <row r="72" spans="2:7">
      <c r="B72" s="191"/>
    </row>
  </sheetData>
  <mergeCells count="5">
    <mergeCell ref="I2:L3"/>
    <mergeCell ref="F59:G59"/>
    <mergeCell ref="C59:D59"/>
    <mergeCell ref="B2:F4"/>
    <mergeCell ref="B56:F56"/>
  </mergeCells>
  <printOptions horizontalCentered="1"/>
  <pageMargins left="0" right="0" top="0" bottom="0" header="0" footer="0"/>
  <pageSetup paperSize="9" scale="85" orientation="portrait" r:id="rId1"/>
  <drawing r:id="rId2"/>
  <legacyDrawing r:id="rId3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4">
        <x14:dataValidation type="list" allowBlank="1" showInputMessage="1" showErrorMessage="1" xr:uid="{00000000-0002-0000-0800-000000000000}">
          <x14:formula1>
            <xm:f>'Цвет корпуса шкафа'!A2:A27</xm:f>
          </x14:formula1>
          <xm:sqref>I5</xm:sqref>
        </x14:dataValidation>
        <x14:dataValidation type="list" allowBlank="1" showInputMessage="1" showErrorMessage="1" xr:uid="{00000000-0002-0000-0800-000001000000}">
          <x14:formula1>
            <xm:f>'Цвет лючка'!A2:A30</xm:f>
          </x14:formula1>
          <xm:sqref>K5</xm:sqref>
        </x14:dataValidation>
        <x14:dataValidation type="list" allowBlank="1" showInputMessage="1" showErrorMessage="1" xr:uid="{00000000-0002-0000-0800-000002000000}">
          <x14:formula1>
            <xm:f>'Цвет столешницы'!A2:A25</xm:f>
          </x14:formula1>
          <xm:sqref>L5</xm:sqref>
        </x14:dataValidation>
        <x14:dataValidation type="list" allowBlank="1" showInputMessage="1" showErrorMessage="1" xr:uid="{00000000-0002-0000-0800-000003000000}">
          <x14:formula1>
            <xm:f>'Цвет стекла'!A2:A30</xm:f>
          </x14:formula1>
          <xm:sqref>J5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17</vt:i4>
      </vt:variant>
    </vt:vector>
  </HeadingPairs>
  <TitlesOfParts>
    <vt:vector size="39" baseType="lpstr">
      <vt:lpstr>Складская</vt:lpstr>
      <vt:lpstr>Столы на ДСП опорах</vt:lpstr>
      <vt:lpstr>Столы на П-обр. 60х30</vt:lpstr>
      <vt:lpstr>Столы на А обр. 60х30</vt:lpstr>
      <vt:lpstr>Столы на О обр. 60х30</vt:lpstr>
      <vt:lpstr>Столы на П-обр. 40х40</vt:lpstr>
      <vt:lpstr>Столы на А обр. 40х40</vt:lpstr>
      <vt:lpstr>Столы на О-обр. 40х40</vt:lpstr>
      <vt:lpstr>Шкафы</vt:lpstr>
      <vt:lpstr>Тумбы</vt:lpstr>
      <vt:lpstr>Переговорные столы</vt:lpstr>
      <vt:lpstr>миникухни</vt:lpstr>
      <vt:lpstr>Экраны+Аксессуары</vt:lpstr>
      <vt:lpstr>Комп--щие Bench-систем</vt:lpstr>
      <vt:lpstr>Цвет мет. опор</vt:lpstr>
      <vt:lpstr>Цвет столешницы</vt:lpstr>
      <vt:lpstr>Цвет лючка</vt:lpstr>
      <vt:lpstr>Цвет ткани</vt:lpstr>
      <vt:lpstr>Цвет корпуса шкафа</vt:lpstr>
      <vt:lpstr>Цвет стекла</vt:lpstr>
      <vt:lpstr>Столешницы</vt:lpstr>
      <vt:lpstr>Лист3</vt:lpstr>
      <vt:lpstr>'Цвет мет. опор'!Антрацит</vt:lpstr>
      <vt:lpstr>'Цвет стекла'!Антрацит</vt:lpstr>
      <vt:lpstr>'Комп--щие Bench-систем'!Область_печати</vt:lpstr>
      <vt:lpstr>миникухни!Область_печати</vt:lpstr>
      <vt:lpstr>'Переговорные столы'!Область_печати</vt:lpstr>
      <vt:lpstr>Складская!Область_печати</vt:lpstr>
      <vt:lpstr>Столешницы!Область_печати</vt:lpstr>
      <vt:lpstr>'Столы на А обр. 40х40'!Область_печати</vt:lpstr>
      <vt:lpstr>'Столы на А обр. 60х30'!Область_печати</vt:lpstr>
      <vt:lpstr>'Столы на ДСП опорах'!Область_печати</vt:lpstr>
      <vt:lpstr>'Столы на О обр. 60х30'!Область_печати</vt:lpstr>
      <vt:lpstr>'Столы на О-обр. 40х40'!Область_печати</vt:lpstr>
      <vt:lpstr>'Столы на П-обр. 40х40'!Область_печати</vt:lpstr>
      <vt:lpstr>'Столы на П-обр. 60х30'!Область_печати</vt:lpstr>
      <vt:lpstr>Тумбы!Область_печати</vt:lpstr>
      <vt:lpstr>Шкафы!Область_печати</vt:lpstr>
      <vt:lpstr>'Экраны+Аксессуары'!Область_печати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manager</cp:lastModifiedBy>
  <cp:lastPrinted>2026-03-23T12:18:52Z</cp:lastPrinted>
  <dcterms:created xsi:type="dcterms:W3CDTF">2020-04-10T09:21:48Z</dcterms:created>
  <dcterms:modified xsi:type="dcterms:W3CDTF">2026-04-24T15:18:38Z</dcterms:modified>
</cp:coreProperties>
</file>